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udget file\Modified Budget 2024-25\"/>
    </mc:Choice>
  </mc:AlternateContent>
  <bookViews>
    <workbookView xWindow="0" yWindow="0" windowWidth="20490" windowHeight="9045"/>
  </bookViews>
  <sheets>
    <sheet name="Child Budget" sheetId="5" r:id="rId1"/>
    <sheet name="Revenue" sheetId="1" r:id="rId2"/>
    <sheet name="Capital" sheetId="3" r:id="rId3"/>
    <sheet name="Sheet1" sheetId="6" r:id="rId4"/>
  </sheets>
  <definedNames>
    <definedName name="_xlnm._FilterDatabase" localSheetId="1" hidden="1">Revenue!$AB$187:$BK$191</definedName>
  </definedNames>
  <calcPr calcId="152511"/>
</workbook>
</file>

<file path=xl/calcChain.xml><?xml version="1.0" encoding="utf-8"?>
<calcChain xmlns="http://schemas.openxmlformats.org/spreadsheetml/2006/main">
  <c r="CR228" i="1" l="1"/>
  <c r="CD221" i="1"/>
  <c r="CD222" i="1"/>
  <c r="CD161" i="1"/>
  <c r="CD159" i="1"/>
  <c r="CO155" i="1"/>
  <c r="CR155" i="1"/>
  <c r="CL120" i="1"/>
  <c r="CL23" i="1"/>
  <c r="CL18" i="1"/>
  <c r="CJ13" i="1"/>
  <c r="N88" i="3" l="1"/>
  <c r="P88" i="3"/>
  <c r="Q88" i="3"/>
  <c r="R88" i="3"/>
  <c r="T88" i="3"/>
  <c r="U88" i="3"/>
  <c r="V88" i="3"/>
  <c r="X88" i="3"/>
  <c r="Y88" i="3"/>
  <c r="Z88" i="3"/>
  <c r="AB88" i="3"/>
  <c r="AC88" i="3"/>
  <c r="AD88" i="3"/>
  <c r="AF88" i="3"/>
  <c r="AG88" i="3"/>
  <c r="AI88" i="3"/>
  <c r="AJ88" i="3"/>
  <c r="AL88" i="3"/>
  <c r="AM88" i="3"/>
  <c r="AO88" i="3"/>
  <c r="AP88" i="3"/>
  <c r="AR88" i="3"/>
  <c r="AS88" i="3"/>
  <c r="AU88" i="3"/>
  <c r="AV88" i="3"/>
  <c r="AX88" i="3"/>
  <c r="AY88" i="3"/>
  <c r="BA88" i="3"/>
  <c r="BB88" i="3"/>
  <c r="BD88" i="3"/>
  <c r="BE88" i="3"/>
  <c r="BG88" i="3"/>
  <c r="BH88" i="3"/>
  <c r="BJ88" i="3"/>
  <c r="BK88" i="3"/>
  <c r="BM88" i="3"/>
  <c r="BN88" i="3"/>
  <c r="BP88" i="3"/>
  <c r="BQ88" i="3"/>
  <c r="BS88" i="3"/>
  <c r="BT88" i="3"/>
  <c r="BV88" i="3"/>
  <c r="BW88" i="3"/>
  <c r="BY88" i="3"/>
  <c r="BZ88" i="3"/>
  <c r="CB88" i="3"/>
  <c r="CC88" i="3"/>
  <c r="CE88" i="3"/>
  <c r="CF88" i="3"/>
  <c r="CH88" i="3"/>
  <c r="CI88" i="3"/>
  <c r="CK88" i="3"/>
  <c r="CL88" i="3"/>
  <c r="CN88" i="3"/>
  <c r="CO88" i="3"/>
  <c r="CQ88" i="3"/>
  <c r="CR88" i="3"/>
  <c r="CS88" i="3"/>
  <c r="CC24" i="5" s="1"/>
  <c r="CC26" i="5" s="1"/>
  <c r="M88" i="3"/>
  <c r="CS89" i="3"/>
  <c r="CS86" i="3"/>
  <c r="CS83" i="3"/>
  <c r="CR82" i="3"/>
  <c r="CQ82" i="3"/>
  <c r="CR81" i="3"/>
  <c r="CQ81" i="3"/>
  <c r="CS80" i="3"/>
  <c r="CS78" i="3"/>
  <c r="CS77" i="3"/>
  <c r="CS75" i="3"/>
  <c r="CS67" i="3"/>
  <c r="CR66" i="3"/>
  <c r="CQ66" i="3"/>
  <c r="CS65" i="3"/>
  <c r="CS64" i="3"/>
  <c r="CS62" i="3"/>
  <c r="CS61" i="3"/>
  <c r="CS60" i="3"/>
  <c r="CS59" i="3"/>
  <c r="CS56" i="3"/>
  <c r="CS55" i="3"/>
  <c r="CS54" i="3"/>
  <c r="CS53" i="3"/>
  <c r="CS48" i="3"/>
  <c r="CS47" i="3"/>
  <c r="CS46" i="3"/>
  <c r="CS45" i="3"/>
  <c r="CS41" i="3"/>
  <c r="CS39" i="3"/>
  <c r="CS37" i="3"/>
  <c r="CS36" i="3"/>
  <c r="CS35" i="3"/>
  <c r="CS34" i="3"/>
  <c r="CS33" i="3"/>
  <c r="CS32" i="3"/>
  <c r="CS31" i="3"/>
  <c r="CS22" i="3"/>
  <c r="CS21" i="3"/>
  <c r="CS20" i="3"/>
  <c r="CS19" i="3"/>
  <c r="CS18" i="3"/>
  <c r="CS17" i="3"/>
  <c r="CS12" i="3"/>
  <c r="CQ11" i="3"/>
  <c r="CS11" i="3" s="1"/>
  <c r="CS10" i="3"/>
  <c r="CS9" i="3"/>
  <c r="CC8" i="5" s="1"/>
  <c r="CR7" i="3"/>
  <c r="CQ7" i="3"/>
  <c r="CS6" i="3"/>
  <c r="CS5" i="3"/>
  <c r="CC16" i="5"/>
  <c r="CC15" i="5"/>
  <c r="CB14" i="5"/>
  <c r="CD14" i="5" s="1"/>
  <c r="CC13" i="5"/>
  <c r="CD12" i="5"/>
  <c r="CB12" i="5"/>
  <c r="B221" i="1"/>
  <c r="C221" i="1"/>
  <c r="D221" i="1"/>
  <c r="E221" i="1"/>
  <c r="F221" i="1"/>
  <c r="G221" i="1"/>
  <c r="H221" i="1"/>
  <c r="I221" i="1"/>
  <c r="J221" i="1"/>
  <c r="K221" i="1"/>
  <c r="L221" i="1"/>
  <c r="M221" i="1"/>
  <c r="N221" i="1"/>
  <c r="P221" i="1"/>
  <c r="Q221" i="1"/>
  <c r="R221" i="1"/>
  <c r="T221" i="1"/>
  <c r="V221" i="1"/>
  <c r="AQ221" i="1"/>
  <c r="AR221" i="1"/>
  <c r="AZ221" i="1"/>
  <c r="BA221" i="1"/>
  <c r="BC221" i="1"/>
  <c r="BD221" i="1"/>
  <c r="BF221" i="1"/>
  <c r="BG221" i="1"/>
  <c r="BI221" i="1"/>
  <c r="BJ221" i="1"/>
  <c r="BL221" i="1"/>
  <c r="BM221" i="1"/>
  <c r="BO221" i="1"/>
  <c r="BP221" i="1"/>
  <c r="BR221" i="1"/>
  <c r="BS221" i="1"/>
  <c r="BU221" i="1"/>
  <c r="BV221" i="1"/>
  <c r="BX221" i="1"/>
  <c r="BY221" i="1"/>
  <c r="CA221" i="1"/>
  <c r="CB221" i="1"/>
  <c r="CE221" i="1"/>
  <c r="CG221" i="1"/>
  <c r="CH221" i="1"/>
  <c r="CJ221" i="1"/>
  <c r="CK221" i="1"/>
  <c r="CM221" i="1"/>
  <c r="CQ221" i="1"/>
  <c r="CP221" i="1"/>
  <c r="CN221" i="1"/>
  <c r="CF226" i="1"/>
  <c r="CI226" i="1"/>
  <c r="CO226" i="1"/>
  <c r="CL226" i="1"/>
  <c r="CR226" i="1"/>
  <c r="CI231" i="1"/>
  <c r="CF231" i="1"/>
  <c r="CR231" i="1"/>
  <c r="CO231" i="1"/>
  <c r="CL231" i="1"/>
  <c r="CL225" i="1"/>
  <c r="CP223" i="1"/>
  <c r="CP222" i="1"/>
  <c r="CO219" i="1"/>
  <c r="CL190" i="1"/>
  <c r="CR190" i="1"/>
  <c r="CO190" i="1"/>
  <c r="CI190" i="1"/>
  <c r="CS82" i="3" l="1"/>
  <c r="CC17" i="5" s="1"/>
  <c r="CS7" i="3"/>
  <c r="CC7" i="5" s="1"/>
  <c r="CS66" i="3"/>
  <c r="CC9" i="5" s="1"/>
  <c r="CS81" i="3"/>
  <c r="CC18" i="5"/>
  <c r="CM33" i="1"/>
  <c r="CP33" i="1"/>
  <c r="CO34" i="1"/>
  <c r="CC10" i="5" l="1"/>
  <c r="CC28" i="5" s="1"/>
  <c r="CC29" i="5" s="1"/>
  <c r="AH12" i="5"/>
  <c r="AF15" i="5"/>
  <c r="AF14" i="5"/>
  <c r="AH14" i="5" s="1"/>
  <c r="AF12" i="5"/>
  <c r="L13" i="5"/>
  <c r="L22" i="5"/>
  <c r="AD15" i="5"/>
  <c r="AD13" i="5"/>
  <c r="AM15" i="5"/>
  <c r="AM13" i="5"/>
  <c r="AP15" i="5"/>
  <c r="AP13" i="5"/>
  <c r="AS15" i="5"/>
  <c r="AS13" i="5"/>
  <c r="AV15" i="5"/>
  <c r="AV13" i="5"/>
  <c r="AY16" i="5"/>
  <c r="AY15" i="5"/>
  <c r="AY13" i="5"/>
  <c r="BB15" i="5"/>
  <c r="BB13" i="5"/>
  <c r="BE16" i="5"/>
  <c r="BE15" i="5"/>
  <c r="BE13" i="5"/>
  <c r="BH16" i="5"/>
  <c r="BH15" i="5"/>
  <c r="BH13" i="5"/>
  <c r="BK16" i="5"/>
  <c r="BK15" i="5"/>
  <c r="BK13" i="5"/>
  <c r="BN16" i="5"/>
  <c r="BN15" i="5"/>
  <c r="BN13" i="5"/>
  <c r="BQ16" i="5"/>
  <c r="BQ15" i="5"/>
  <c r="BQ13" i="5"/>
  <c r="BT16" i="5"/>
  <c r="BT15" i="5"/>
  <c r="BT13" i="5"/>
  <c r="BW16" i="5"/>
  <c r="BW15" i="5"/>
  <c r="BW13" i="5"/>
  <c r="BZ16" i="5"/>
  <c r="BZ15" i="5"/>
  <c r="BZ13" i="5"/>
  <c r="CR242" i="1" l="1"/>
  <c r="CQ241" i="1"/>
  <c r="CP241" i="1"/>
  <c r="CR241" i="1" s="1"/>
  <c r="CR240" i="1"/>
  <c r="CR238" i="1"/>
  <c r="CR236" i="1"/>
  <c r="CQ230" i="1"/>
  <c r="CP230" i="1"/>
  <c r="CR229" i="1"/>
  <c r="CR230" i="1" s="1"/>
  <c r="CB24" i="5" s="1"/>
  <c r="CD24" i="5" s="1"/>
  <c r="CR225" i="1"/>
  <c r="CQ223" i="1"/>
  <c r="CQ222" i="1"/>
  <c r="CR219" i="1"/>
  <c r="CR217" i="1"/>
  <c r="CR215" i="1"/>
  <c r="CR214" i="1"/>
  <c r="CR213" i="1"/>
  <c r="CR212" i="1"/>
  <c r="CR211" i="1"/>
  <c r="CR209" i="1"/>
  <c r="CR207" i="1"/>
  <c r="CR204" i="1"/>
  <c r="CR203" i="1"/>
  <c r="CR202" i="1"/>
  <c r="CR197" i="1"/>
  <c r="CR195" i="1"/>
  <c r="CR194" i="1"/>
  <c r="CR193" i="1"/>
  <c r="CR192" i="1"/>
  <c r="CR180" i="1"/>
  <c r="CB13" i="5" s="1"/>
  <c r="CR173" i="1"/>
  <c r="CR166" i="1"/>
  <c r="CR160" i="1"/>
  <c r="CQ159" i="1"/>
  <c r="CQ161" i="1" s="1"/>
  <c r="CP159" i="1"/>
  <c r="CP161" i="1" s="1"/>
  <c r="CR156" i="1"/>
  <c r="CR151" i="1"/>
  <c r="CR150" i="1"/>
  <c r="CR149" i="1"/>
  <c r="CR146" i="1"/>
  <c r="CR145" i="1"/>
  <c r="CR144" i="1"/>
  <c r="CR142" i="1"/>
  <c r="CR139" i="1"/>
  <c r="CR138" i="1"/>
  <c r="CR136" i="1"/>
  <c r="CR135" i="1"/>
  <c r="CR134" i="1"/>
  <c r="CR131" i="1"/>
  <c r="CR129" i="1"/>
  <c r="CR126" i="1"/>
  <c r="CR125" i="1"/>
  <c r="CR124" i="1"/>
  <c r="CR123" i="1"/>
  <c r="CR122" i="1"/>
  <c r="CR120" i="1"/>
  <c r="CR119" i="1"/>
  <c r="CR117" i="1"/>
  <c r="CR112" i="1"/>
  <c r="CR111" i="1"/>
  <c r="CR108" i="1"/>
  <c r="CR107" i="1"/>
  <c r="CR101" i="1"/>
  <c r="CR96" i="1"/>
  <c r="CR95" i="1"/>
  <c r="CR93" i="1"/>
  <c r="CR92" i="1"/>
  <c r="CR90" i="1"/>
  <c r="CR86" i="1"/>
  <c r="CR81" i="1"/>
  <c r="CR78" i="1"/>
  <c r="CR77" i="1"/>
  <c r="CQ77" i="1"/>
  <c r="CP77" i="1"/>
  <c r="CR76" i="1"/>
  <c r="CR70" i="1"/>
  <c r="CQ69" i="1"/>
  <c r="CP69" i="1"/>
  <c r="CR66" i="1"/>
  <c r="CR63" i="1"/>
  <c r="CR61" i="1"/>
  <c r="CR59" i="1"/>
  <c r="CR57" i="1"/>
  <c r="CR56" i="1"/>
  <c r="CR54" i="1"/>
  <c r="CR53" i="1"/>
  <c r="CR52" i="1"/>
  <c r="CR51" i="1"/>
  <c r="CR49" i="1"/>
  <c r="CR48" i="1"/>
  <c r="CR47" i="1"/>
  <c r="CR46" i="1"/>
  <c r="CR45" i="1"/>
  <c r="CR44" i="1"/>
  <c r="CR43" i="1"/>
  <c r="CR42" i="1"/>
  <c r="CR41" i="1"/>
  <c r="CR40" i="1"/>
  <c r="CR39" i="1"/>
  <c r="CR38" i="1"/>
  <c r="CR34" i="1"/>
  <c r="CQ33" i="1"/>
  <c r="CR32" i="1"/>
  <c r="CR30" i="1"/>
  <c r="CR29" i="1"/>
  <c r="CR27" i="1"/>
  <c r="CR26" i="1"/>
  <c r="CR25" i="1"/>
  <c r="CR23" i="1"/>
  <c r="CR22" i="1"/>
  <c r="CR18" i="1"/>
  <c r="CR15" i="1"/>
  <c r="CQ13" i="1"/>
  <c r="CQ14" i="1" s="1"/>
  <c r="CQ16" i="1" s="1"/>
  <c r="CP13" i="1"/>
  <c r="CP14" i="1" s="1"/>
  <c r="CP16" i="1" s="1"/>
  <c r="CR12" i="1"/>
  <c r="CR11" i="1"/>
  <c r="CR9" i="1"/>
  <c r="CR8" i="1"/>
  <c r="CR6" i="1"/>
  <c r="CR4" i="1"/>
  <c r="AU20" i="5"/>
  <c r="AE222" i="1"/>
  <c r="Q16" i="5"/>
  <c r="AE223" i="1"/>
  <c r="BM15" i="5"/>
  <c r="BJ15" i="5"/>
  <c r="BG15" i="5"/>
  <c r="BD15" i="5"/>
  <c r="BA15" i="5"/>
  <c r="AX15" i="5"/>
  <c r="AU15" i="5"/>
  <c r="AR15" i="5"/>
  <c r="AO15" i="5"/>
  <c r="AC15" i="5"/>
  <c r="Q14" i="5"/>
  <c r="S14" i="5" s="1"/>
  <c r="T14" i="5"/>
  <c r="V14" i="5" s="1"/>
  <c r="W14" i="5"/>
  <c r="Y14" i="5" s="1"/>
  <c r="Z14" i="5"/>
  <c r="AC14" i="5"/>
  <c r="AI14" i="5"/>
  <c r="AL14" i="5"/>
  <c r="AO14" i="5"/>
  <c r="AR14" i="5"/>
  <c r="BS14" i="5"/>
  <c r="BP14" i="5"/>
  <c r="BM14" i="5"/>
  <c r="BJ14" i="5"/>
  <c r="BG14" i="5"/>
  <c r="BD14" i="5"/>
  <c r="BF14" i="5" s="1"/>
  <c r="BA14" i="5"/>
  <c r="BC14" i="5" s="1"/>
  <c r="AU14" i="5"/>
  <c r="AW14" i="5" s="1"/>
  <c r="BV14" i="5"/>
  <c r="CR221" i="1" l="1"/>
  <c r="CD13" i="5"/>
  <c r="CR13" i="1"/>
  <c r="CR223" i="1"/>
  <c r="CR159" i="1"/>
  <c r="CR161" i="1" s="1"/>
  <c r="CR69" i="1"/>
  <c r="CR33" i="1"/>
  <c r="CR222" i="1"/>
  <c r="CB17" i="5" s="1"/>
  <c r="CD17" i="5" s="1"/>
  <c r="CR14" i="1" l="1"/>
  <c r="CR16" i="1" s="1"/>
  <c r="CB25" i="5"/>
  <c r="BY12" i="5"/>
  <c r="BV12" i="5"/>
  <c r="BS12" i="5"/>
  <c r="BP12" i="5"/>
  <c r="BM12" i="5"/>
  <c r="BJ12" i="5"/>
  <c r="BG12" i="5"/>
  <c r="BD12" i="5"/>
  <c r="BA12" i="5"/>
  <c r="AX12" i="5"/>
  <c r="AU12" i="5"/>
  <c r="AR12" i="5"/>
  <c r="AO12" i="5"/>
  <c r="AL12" i="5"/>
  <c r="AI12" i="5"/>
  <c r="AC12" i="5"/>
  <c r="Z12" i="5"/>
  <c r="W12" i="5"/>
  <c r="Y12" i="5" s="1"/>
  <c r="T12" i="5"/>
  <c r="Q12" i="5"/>
  <c r="S12" i="5" s="1"/>
  <c r="N12" i="5"/>
  <c r="K12" i="5"/>
  <c r="M12" i="5" s="1"/>
  <c r="CD25" i="5" l="1"/>
  <c r="CB26" i="5"/>
  <c r="CA12" i="5"/>
  <c r="BX12" i="5"/>
  <c r="BU12" i="5"/>
  <c r="BR12" i="5"/>
  <c r="BO12" i="5"/>
  <c r="BL12" i="5"/>
  <c r="BI12" i="5"/>
  <c r="BF12" i="5"/>
  <c r="BC12" i="5"/>
  <c r="AZ12" i="5"/>
  <c r="AW12" i="5"/>
  <c r="AT12" i="5"/>
  <c r="AQ12" i="5"/>
  <c r="AN12" i="5"/>
  <c r="AK12" i="5"/>
  <c r="AE12" i="5"/>
  <c r="AB12" i="5"/>
  <c r="V12" i="5"/>
  <c r="P12" i="5"/>
  <c r="O165" i="1"/>
  <c r="W166" i="1"/>
  <c r="H12" i="6"/>
  <c r="CD26" i="5" l="1"/>
  <c r="CC217" i="1"/>
  <c r="BZ217" i="1"/>
  <c r="CC209" i="1"/>
  <c r="CC211" i="1"/>
  <c r="CC212" i="1"/>
  <c r="CC213" i="1"/>
  <c r="CC214" i="1"/>
  <c r="CC215" i="1"/>
  <c r="CC219" i="1"/>
  <c r="CC207" i="1"/>
  <c r="BZ209" i="1"/>
  <c r="BZ211" i="1"/>
  <c r="BZ212" i="1"/>
  <c r="BZ213" i="1"/>
  <c r="BZ214" i="1"/>
  <c r="BZ215" i="1"/>
  <c r="BZ219" i="1"/>
  <c r="BW209" i="1"/>
  <c r="BW211" i="1"/>
  <c r="BW212" i="1"/>
  <c r="BW213" i="1"/>
  <c r="BW214" i="1"/>
  <c r="BW215" i="1"/>
  <c r="BW217" i="1"/>
  <c r="BW219" i="1"/>
  <c r="BZ207" i="1"/>
  <c r="BW207" i="1"/>
  <c r="BN207" i="1"/>
  <c r="CL219" i="1"/>
  <c r="CI219" i="1"/>
  <c r="CF219" i="1"/>
  <c r="CO217" i="1"/>
  <c r="CL217" i="1"/>
  <c r="CI217" i="1"/>
  <c r="CF217" i="1"/>
  <c r="CO212" i="1"/>
  <c r="CO213" i="1"/>
  <c r="CO214" i="1"/>
  <c r="CO215" i="1"/>
  <c r="CL212" i="1"/>
  <c r="CL213" i="1"/>
  <c r="CL214" i="1"/>
  <c r="CL215" i="1"/>
  <c r="CI212" i="1"/>
  <c r="CI213" i="1"/>
  <c r="CI214" i="1"/>
  <c r="CI215" i="1"/>
  <c r="CF212" i="1"/>
  <c r="CF213" i="1"/>
  <c r="CF214" i="1"/>
  <c r="CF215" i="1"/>
  <c r="CO211" i="1"/>
  <c r="CL211" i="1"/>
  <c r="CI211" i="1"/>
  <c r="CF211" i="1"/>
  <c r="CO209" i="1"/>
  <c r="CL209" i="1"/>
  <c r="CI209" i="1"/>
  <c r="CF209" i="1"/>
  <c r="CO207" i="1"/>
  <c r="CL207" i="1"/>
  <c r="CI207" i="1"/>
  <c r="CF207" i="1"/>
  <c r="CO192" i="1"/>
  <c r="CO193" i="1"/>
  <c r="CO194" i="1"/>
  <c r="O191" i="1"/>
  <c r="U191" i="1"/>
  <c r="U221" i="1" s="1"/>
  <c r="X191" i="1"/>
  <c r="X221" i="1" s="1"/>
  <c r="AD191" i="1"/>
  <c r="AG191" i="1"/>
  <c r="AJ191" i="1"/>
  <c r="AM191" i="1"/>
  <c r="AP191" i="1"/>
  <c r="AS191" i="1"/>
  <c r="AV191" i="1"/>
  <c r="AY191" i="1"/>
  <c r="BB191" i="1"/>
  <c r="BE191" i="1"/>
  <c r="BH191" i="1"/>
  <c r="BK191" i="1"/>
  <c r="CO142" i="1" l="1"/>
  <c r="CL142" i="1"/>
  <c r="CI142" i="1"/>
  <c r="CF142" i="1"/>
  <c r="CC142" i="1"/>
  <c r="BZ142" i="1"/>
  <c r="BW142" i="1"/>
  <c r="BT142" i="1"/>
  <c r="BQ142" i="1"/>
  <c r="BN142" i="1"/>
  <c r="BK142" i="1"/>
  <c r="BH142" i="1"/>
  <c r="BE142" i="1"/>
  <c r="BB142" i="1"/>
  <c r="AY142" i="1"/>
  <c r="AV142" i="1"/>
  <c r="AS142" i="1"/>
  <c r="AP142" i="1"/>
  <c r="AM142" i="1"/>
  <c r="AJ142" i="1"/>
  <c r="AG142" i="1"/>
  <c r="AD142" i="1"/>
  <c r="AA142" i="1"/>
  <c r="W142" i="1"/>
  <c r="O142" i="1"/>
  <c r="AJ108" i="1"/>
  <c r="AG108" i="1"/>
  <c r="AD108" i="1"/>
  <c r="AA108" i="1"/>
  <c r="AP108" i="1"/>
  <c r="AM108" i="1"/>
  <c r="AS108" i="1"/>
  <c r="AV108" i="1"/>
  <c r="AY108" i="1"/>
  <c r="BB108" i="1"/>
  <c r="BE108" i="1"/>
  <c r="BH108" i="1"/>
  <c r="BK108" i="1"/>
  <c r="BQ108" i="1"/>
  <c r="BN108" i="1"/>
  <c r="BT108" i="1"/>
  <c r="BT107" i="1"/>
  <c r="BW108" i="1"/>
  <c r="BZ108" i="1"/>
  <c r="CC108" i="1" l="1"/>
  <c r="CO108" i="1"/>
  <c r="CL108" i="1"/>
  <c r="CI108" i="1"/>
  <c r="CF108" i="1"/>
  <c r="AG91" i="1"/>
  <c r="AG92" i="1"/>
  <c r="AG93" i="1"/>
  <c r="AD92" i="1"/>
  <c r="AD93" i="1"/>
  <c r="AD90" i="1"/>
  <c r="AD91" i="1"/>
  <c r="AP92" i="1"/>
  <c r="AP93" i="1"/>
  <c r="AP91" i="1"/>
  <c r="AM92" i="1"/>
  <c r="AM93" i="1"/>
  <c r="AM91" i="1"/>
  <c r="AJ92" i="1"/>
  <c r="AJ93" i="1"/>
  <c r="AJ91" i="1"/>
  <c r="BH93" i="1"/>
  <c r="AS93" i="1"/>
  <c r="BH92" i="1"/>
  <c r="BB92" i="1"/>
  <c r="BB93" i="1"/>
  <c r="AY93" i="1"/>
  <c r="AY92" i="1"/>
  <c r="AV92" i="1"/>
  <c r="AV93" i="1"/>
  <c r="AS92" i="1"/>
  <c r="AV90" i="1"/>
  <c r="BQ92" i="1"/>
  <c r="BW93" i="1"/>
  <c r="BT93" i="1"/>
  <c r="BT92" i="1"/>
  <c r="BW92" i="1"/>
  <c r="BZ92" i="1"/>
  <c r="CC93" i="1"/>
  <c r="BZ93" i="1"/>
  <c r="CC92" i="1"/>
  <c r="CF92" i="1"/>
  <c r="CL86" i="1"/>
  <c r="CO93" i="1"/>
  <c r="CL93" i="1"/>
  <c r="CI93" i="1"/>
  <c r="CF93" i="1"/>
  <c r="CO92" i="1"/>
  <c r="CL92" i="1"/>
  <c r="CI92" i="1"/>
  <c r="B161" i="1" l="1"/>
  <c r="C161" i="1"/>
  <c r="E161" i="1"/>
  <c r="F161" i="1"/>
  <c r="G161" i="1"/>
  <c r="H161" i="1"/>
  <c r="I161" i="1"/>
  <c r="J161" i="1"/>
  <c r="K161" i="1"/>
  <c r="L161" i="1"/>
  <c r="P161" i="1"/>
  <c r="Q161" i="1"/>
  <c r="R161" i="1"/>
  <c r="S161" i="1"/>
  <c r="T161" i="1"/>
  <c r="U161" i="1"/>
  <c r="V161" i="1"/>
  <c r="X161" i="1"/>
  <c r="AA70" i="1" l="1"/>
  <c r="AD70" i="1"/>
  <c r="AG70" i="1"/>
  <c r="AJ70" i="1"/>
  <c r="AM70" i="1"/>
  <c r="AP70" i="1"/>
  <c r="AS70" i="1"/>
  <c r="AV70" i="1"/>
  <c r="AY70" i="1"/>
  <c r="BB70" i="1"/>
  <c r="BE70" i="1"/>
  <c r="BH70" i="1"/>
  <c r="BK70" i="1"/>
  <c r="BN70" i="1"/>
  <c r="BQ70" i="1"/>
  <c r="BT70" i="1"/>
  <c r="BW70" i="1"/>
  <c r="BZ70" i="1"/>
  <c r="CC70" i="1"/>
  <c r="CF70" i="1"/>
  <c r="CI70" i="1"/>
  <c r="CL70" i="1"/>
  <c r="CO70" i="1"/>
  <c r="CE66" i="3" l="1"/>
  <c r="CJ62" i="3" l="1"/>
  <c r="CD230" i="1"/>
  <c r="CO228" i="1"/>
  <c r="CE7" i="3"/>
  <c r="CI129" i="1"/>
  <c r="CI117" i="1"/>
  <c r="CF86" i="1"/>
  <c r="CD69" i="1"/>
  <c r="CL34" i="1"/>
  <c r="CD33" i="1"/>
  <c r="CL26" i="1"/>
  <c r="CD13" i="1"/>
  <c r="CD14" i="1" s="1"/>
  <c r="CD16" i="1" s="1"/>
  <c r="CO4" i="1"/>
  <c r="BR14" i="5" l="1"/>
  <c r="CE230" i="1"/>
  <c r="CF229" i="1"/>
  <c r="BY14" i="5"/>
  <c r="CA14" i="5" s="1"/>
  <c r="BX14" i="5"/>
  <c r="CP89" i="3" l="1"/>
  <c r="CM89" i="3"/>
  <c r="CJ89" i="3"/>
  <c r="CG89" i="3"/>
  <c r="CD89" i="3"/>
  <c r="CA89" i="3"/>
  <c r="BX89" i="3"/>
  <c r="BU89" i="3"/>
  <c r="BO89" i="3"/>
  <c r="BE89" i="3"/>
  <c r="BA89" i="3"/>
  <c r="AW89" i="3"/>
  <c r="AQ89" i="3"/>
  <c r="AN89" i="3"/>
  <c r="AK89" i="3"/>
  <c r="AH89" i="3"/>
  <c r="AE89" i="3"/>
  <c r="AA89" i="3"/>
  <c r="BQ89" i="3"/>
  <c r="BP89" i="3"/>
  <c r="BK89" i="3"/>
  <c r="BJ89" i="3"/>
  <c r="BH89" i="3"/>
  <c r="BG89" i="3"/>
  <c r="BD89" i="3"/>
  <c r="BC89" i="3"/>
  <c r="BB89" i="3"/>
  <c r="AY89" i="3"/>
  <c r="AX89" i="3"/>
  <c r="AS89" i="3"/>
  <c r="AW87" i="3"/>
  <c r="AQ87" i="3"/>
  <c r="AN87" i="3"/>
  <c r="AK87" i="3"/>
  <c r="AH87" i="3"/>
  <c r="AE87" i="3"/>
  <c r="AA87" i="3"/>
  <c r="L24" i="5" s="1"/>
  <c r="L26" i="5" s="1"/>
  <c r="W87" i="3"/>
  <c r="S87" i="3"/>
  <c r="O87" i="3"/>
  <c r="O88" i="3" s="1"/>
  <c r="CP86" i="3"/>
  <c r="CP88" i="3" s="1"/>
  <c r="BZ24" i="5" s="1"/>
  <c r="BZ26" i="5" s="1"/>
  <c r="CM86" i="3"/>
  <c r="CM88" i="3" s="1"/>
  <c r="BW24" i="5" s="1"/>
  <c r="BW26" i="5" s="1"/>
  <c r="CJ86" i="3"/>
  <c r="CJ88" i="3" s="1"/>
  <c r="BT24" i="5" s="1"/>
  <c r="BT26" i="5" s="1"/>
  <c r="CG86" i="3"/>
  <c r="CG88" i="3" s="1"/>
  <c r="BQ24" i="5" s="1"/>
  <c r="BQ26" i="5" s="1"/>
  <c r="CD86" i="3"/>
  <c r="CD88" i="3" s="1"/>
  <c r="BN24" i="5" s="1"/>
  <c r="BN26" i="5" s="1"/>
  <c r="CA86" i="3"/>
  <c r="CA88" i="3" s="1"/>
  <c r="BK24" i="5" s="1"/>
  <c r="BK26" i="5" s="1"/>
  <c r="BX86" i="3"/>
  <c r="BX88" i="3" s="1"/>
  <c r="BH24" i="5" s="1"/>
  <c r="BH26" i="5" s="1"/>
  <c r="BU86" i="3"/>
  <c r="BU88" i="3" s="1"/>
  <c r="BE24" i="5" s="1"/>
  <c r="BE26" i="5" s="1"/>
  <c r="BR86" i="3"/>
  <c r="BO86" i="3"/>
  <c r="BO88" i="3" s="1"/>
  <c r="AY24" i="5" s="1"/>
  <c r="AY26" i="5" s="1"/>
  <c r="BL86" i="3"/>
  <c r="BL88" i="3" s="1"/>
  <c r="AV24" i="5" s="1"/>
  <c r="AV26" i="5" s="1"/>
  <c r="BI86" i="3"/>
  <c r="BI88" i="3" s="1"/>
  <c r="AS24" i="5" s="1"/>
  <c r="AS26" i="5" s="1"/>
  <c r="BF86" i="3"/>
  <c r="BC86" i="3"/>
  <c r="BC88" i="3" s="1"/>
  <c r="AM24" i="5" s="1"/>
  <c r="AM26" i="5" s="1"/>
  <c r="AZ86" i="3"/>
  <c r="AZ88" i="3" s="1"/>
  <c r="AJ24" i="5" s="1"/>
  <c r="AJ26" i="5" s="1"/>
  <c r="AW86" i="3"/>
  <c r="AT86" i="3"/>
  <c r="AT88" i="3" s="1"/>
  <c r="AD24" i="5" s="1"/>
  <c r="AD26" i="5" s="1"/>
  <c r="AQ86" i="3"/>
  <c r="AQ88" i="3" s="1"/>
  <c r="AA24" i="5" s="1"/>
  <c r="AA26" i="5" s="1"/>
  <c r="AN86" i="3"/>
  <c r="AN88" i="3" s="1"/>
  <c r="X24" i="5" s="1"/>
  <c r="X26" i="5" s="1"/>
  <c r="AK86" i="3"/>
  <c r="AK88" i="3" s="1"/>
  <c r="U24" i="5" s="1"/>
  <c r="U26" i="5" s="1"/>
  <c r="AH86" i="3"/>
  <c r="AH88" i="3" s="1"/>
  <c r="R24" i="5" s="1"/>
  <c r="R26" i="5" s="1"/>
  <c r="AE86" i="3"/>
  <c r="AE88" i="3" s="1"/>
  <c r="O24" i="5" s="1"/>
  <c r="O26" i="5" s="1"/>
  <c r="AA86" i="3"/>
  <c r="AA88" i="3" s="1"/>
  <c r="W86" i="3"/>
  <c r="W88" i="3" s="1"/>
  <c r="S86" i="3"/>
  <c r="S88" i="3" s="1"/>
  <c r="CP83" i="3"/>
  <c r="CM83" i="3"/>
  <c r="CJ83" i="3"/>
  <c r="CG83" i="3"/>
  <c r="CD83" i="3"/>
  <c r="CA83" i="3"/>
  <c r="BX83" i="3"/>
  <c r="BU83" i="3"/>
  <c r="BR83" i="3"/>
  <c r="BO83" i="3"/>
  <c r="BL83" i="3"/>
  <c r="BI83" i="3"/>
  <c r="BF83" i="3"/>
  <c r="BC83" i="3"/>
  <c r="AZ83" i="3"/>
  <c r="AW83" i="3"/>
  <c r="AT83" i="3"/>
  <c r="AQ83" i="3"/>
  <c r="AN83" i="3"/>
  <c r="AK83" i="3"/>
  <c r="AH83" i="3"/>
  <c r="AE83" i="3"/>
  <c r="AA83" i="3"/>
  <c r="W83" i="3"/>
  <c r="S83" i="3"/>
  <c r="O83" i="3"/>
  <c r="CO82" i="3"/>
  <c r="CN82" i="3"/>
  <c r="CL82" i="3"/>
  <c r="CK82" i="3"/>
  <c r="CI82" i="3"/>
  <c r="CH82" i="3"/>
  <c r="CF82" i="3"/>
  <c r="CE82" i="3"/>
  <c r="CC82" i="3"/>
  <c r="CB82" i="3"/>
  <c r="BZ82" i="3"/>
  <c r="BY82" i="3"/>
  <c r="BW82" i="3"/>
  <c r="BV82" i="3"/>
  <c r="BT82" i="3"/>
  <c r="BS82" i="3"/>
  <c r="BQ82" i="3"/>
  <c r="BP82" i="3"/>
  <c r="BN82" i="3"/>
  <c r="BM82" i="3"/>
  <c r="BK82" i="3"/>
  <c r="BJ82" i="3"/>
  <c r="BH82" i="3"/>
  <c r="BI82" i="3" s="1"/>
  <c r="AS17" i="5" s="1"/>
  <c r="BG82" i="3"/>
  <c r="BF82" i="3"/>
  <c r="AP17" i="5" s="1"/>
  <c r="BE82" i="3"/>
  <c r="BD82" i="3"/>
  <c r="BB82" i="3"/>
  <c r="BA82" i="3"/>
  <c r="AY82" i="3"/>
  <c r="AX82" i="3"/>
  <c r="AV82" i="3"/>
  <c r="AW82" i="3" s="1"/>
  <c r="AG17" i="5" s="1"/>
  <c r="AU82" i="3"/>
  <c r="AS82" i="3"/>
  <c r="AR82" i="3"/>
  <c r="AT82" i="3" s="1"/>
  <c r="AD17" i="5" s="1"/>
  <c r="AP82" i="3"/>
  <c r="AO82" i="3"/>
  <c r="AM82" i="3"/>
  <c r="AL82" i="3"/>
  <c r="AJ82" i="3"/>
  <c r="AK82" i="3" s="1"/>
  <c r="U17" i="5" s="1"/>
  <c r="AI82" i="3"/>
  <c r="AG82" i="3"/>
  <c r="AF82" i="3"/>
  <c r="AH82" i="3" s="1"/>
  <c r="R17" i="5" s="1"/>
  <c r="AD82" i="3"/>
  <c r="AC82" i="3"/>
  <c r="Z82" i="3"/>
  <c r="Y82" i="3"/>
  <c r="AA82" i="3" s="1"/>
  <c r="X82" i="3"/>
  <c r="V82" i="3"/>
  <c r="U82" i="3"/>
  <c r="T82" i="3"/>
  <c r="R82" i="3"/>
  <c r="Q82" i="3"/>
  <c r="P82" i="3"/>
  <c r="N82" i="3"/>
  <c r="M82" i="3"/>
  <c r="CO81" i="3"/>
  <c r="CN81" i="3"/>
  <c r="CL81" i="3"/>
  <c r="CK81" i="3"/>
  <c r="CI81" i="3"/>
  <c r="CH81" i="3"/>
  <c r="CF81" i="3"/>
  <c r="CE81" i="3"/>
  <c r="CC81" i="3"/>
  <c r="CB81" i="3"/>
  <c r="BZ81" i="3"/>
  <c r="BY81" i="3"/>
  <c r="BW81" i="3"/>
  <c r="BV81" i="3"/>
  <c r="BT81" i="3"/>
  <c r="BS81" i="3"/>
  <c r="BQ81" i="3"/>
  <c r="BP81" i="3"/>
  <c r="BN81" i="3"/>
  <c r="BM81" i="3"/>
  <c r="BK81" i="3"/>
  <c r="BJ81" i="3"/>
  <c r="BH81" i="3"/>
  <c r="BG81" i="3"/>
  <c r="BI81" i="3" s="1"/>
  <c r="BE81" i="3"/>
  <c r="BD81" i="3"/>
  <c r="BB81" i="3"/>
  <c r="BC81" i="3" s="1"/>
  <c r="BA81" i="3"/>
  <c r="AY81" i="3"/>
  <c r="AZ81" i="3" s="1"/>
  <c r="AX81" i="3"/>
  <c r="AV81" i="3"/>
  <c r="AU81" i="3"/>
  <c r="AS81" i="3"/>
  <c r="AR81" i="3"/>
  <c r="AT81" i="3" s="1"/>
  <c r="AP81" i="3"/>
  <c r="AQ81" i="3" s="1"/>
  <c r="AO81" i="3"/>
  <c r="AJ81" i="3"/>
  <c r="AI81" i="3"/>
  <c r="AK81" i="3" s="1"/>
  <c r="Z81" i="3"/>
  <c r="W81" i="3"/>
  <c r="V81" i="3"/>
  <c r="S81" i="3"/>
  <c r="R81" i="3"/>
  <c r="O81" i="3"/>
  <c r="N81" i="3"/>
  <c r="CP80" i="3"/>
  <c r="CP82" i="3" s="1"/>
  <c r="BZ17" i="5" s="1"/>
  <c r="BZ18" i="5" s="1"/>
  <c r="CM80" i="3"/>
  <c r="CJ80" i="3"/>
  <c r="CD80" i="3"/>
  <c r="CA80" i="3"/>
  <c r="BX80" i="3"/>
  <c r="BI80" i="3"/>
  <c r="AQ80" i="3"/>
  <c r="AN80" i="3"/>
  <c r="AK80" i="3"/>
  <c r="AH80" i="3"/>
  <c r="AE80" i="3"/>
  <c r="AA80" i="3"/>
  <c r="W80" i="3"/>
  <c r="S80" i="3"/>
  <c r="O80" i="3"/>
  <c r="BI79" i="3"/>
  <c r="AZ79" i="3"/>
  <c r="AW79" i="3"/>
  <c r="AQ79" i="3"/>
  <c r="AN79" i="3"/>
  <c r="AK79" i="3"/>
  <c r="AH79" i="3"/>
  <c r="AE79" i="3"/>
  <c r="AA79" i="3"/>
  <c r="W79" i="3"/>
  <c r="S79" i="3"/>
  <c r="CP78" i="3"/>
  <c r="CM78" i="3"/>
  <c r="CJ78" i="3"/>
  <c r="CG78" i="3"/>
  <c r="CD78" i="3"/>
  <c r="CA78" i="3"/>
  <c r="BX78" i="3"/>
  <c r="BU78" i="3"/>
  <c r="BU81" i="3" s="1"/>
  <c r="BR78" i="3"/>
  <c r="BO78" i="3"/>
  <c r="BO82" i="3" s="1"/>
  <c r="AY17" i="5" s="1"/>
  <c r="AY18" i="5" s="1"/>
  <c r="BL78" i="3"/>
  <c r="BI78" i="3"/>
  <c r="BF78" i="3"/>
  <c r="BC78" i="3"/>
  <c r="AZ78" i="3"/>
  <c r="AW78" i="3"/>
  <c r="AT78" i="3"/>
  <c r="AQ78" i="3"/>
  <c r="AN78" i="3"/>
  <c r="AK78" i="3"/>
  <c r="AH78" i="3"/>
  <c r="AE78" i="3"/>
  <c r="AA78" i="3"/>
  <c r="W78" i="3"/>
  <c r="S78" i="3"/>
  <c r="O78" i="3"/>
  <c r="CP77" i="3"/>
  <c r="CM77" i="3"/>
  <c r="CJ77" i="3"/>
  <c r="CD77" i="3"/>
  <c r="CD81" i="3" s="1"/>
  <c r="CA77" i="3"/>
  <c r="BX77" i="3"/>
  <c r="BR77" i="3"/>
  <c r="BL77" i="3"/>
  <c r="BI77" i="3"/>
  <c r="AZ77" i="3"/>
  <c r="AW77" i="3"/>
  <c r="AQ77" i="3"/>
  <c r="AN77" i="3"/>
  <c r="AK77" i="3"/>
  <c r="AH77" i="3"/>
  <c r="AE77" i="3"/>
  <c r="AA77" i="3"/>
  <c r="W77" i="3"/>
  <c r="W82" i="3" s="1"/>
  <c r="S77" i="3"/>
  <c r="O77" i="3"/>
  <c r="O82" i="3" s="1"/>
  <c r="AW76" i="3"/>
  <c r="AQ76" i="3"/>
  <c r="AN76" i="3"/>
  <c r="AK76" i="3"/>
  <c r="AH76" i="3"/>
  <c r="AE76" i="3"/>
  <c r="CP75" i="3"/>
  <c r="CM75" i="3"/>
  <c r="CM82" i="3" s="1"/>
  <c r="BW17" i="5" s="1"/>
  <c r="BW18" i="5" s="1"/>
  <c r="CJ75" i="3"/>
  <c r="CG75" i="3"/>
  <c r="CG81" i="3" s="1"/>
  <c r="CD75" i="3"/>
  <c r="CA75" i="3"/>
  <c r="CA82" i="3" s="1"/>
  <c r="BK17" i="5" s="1"/>
  <c r="BK18" i="5" s="1"/>
  <c r="BX75" i="3"/>
  <c r="BR75" i="3"/>
  <c r="BR82" i="3" s="1"/>
  <c r="BB17" i="5" s="1"/>
  <c r="BL75" i="3"/>
  <c r="BI75" i="3"/>
  <c r="AZ75" i="3"/>
  <c r="AW75" i="3"/>
  <c r="AQ75" i="3"/>
  <c r="AN75" i="3"/>
  <c r="AK75" i="3"/>
  <c r="AH75" i="3"/>
  <c r="AE75" i="3"/>
  <c r="AA75" i="3"/>
  <c r="BR73" i="3"/>
  <c r="BL73" i="3"/>
  <c r="AV16" i="5" s="1"/>
  <c r="BI73" i="3"/>
  <c r="AS16" i="5" s="1"/>
  <c r="BF73" i="3"/>
  <c r="BC73" i="3"/>
  <c r="AM16" i="5" s="1"/>
  <c r="AZ73" i="3"/>
  <c r="AJ16" i="5" s="1"/>
  <c r="AW73" i="3"/>
  <c r="AG16" i="5" s="1"/>
  <c r="AH16" i="5" s="1"/>
  <c r="AT73" i="3"/>
  <c r="AD16" i="5" s="1"/>
  <c r="AQ73" i="3"/>
  <c r="AA16" i="5" s="1"/>
  <c r="AM73" i="3"/>
  <c r="AM81" i="3" s="1"/>
  <c r="AL73" i="3"/>
  <c r="AK73" i="3"/>
  <c r="U16" i="5" s="1"/>
  <c r="AG73" i="3"/>
  <c r="AG81" i="3" s="1"/>
  <c r="AF73" i="3"/>
  <c r="AD73" i="3"/>
  <c r="AD81" i="3" s="1"/>
  <c r="AC73" i="3"/>
  <c r="AC81" i="3" s="1"/>
  <c r="Z73" i="3"/>
  <c r="Y73" i="3"/>
  <c r="Y81" i="3" s="1"/>
  <c r="AZ72" i="3"/>
  <c r="AW72" i="3"/>
  <c r="AQ72" i="3"/>
  <c r="AN72" i="3"/>
  <c r="AK72" i="3"/>
  <c r="AH72" i="3"/>
  <c r="AE72" i="3"/>
  <c r="AA72" i="3"/>
  <c r="CP67" i="3"/>
  <c r="CM67" i="3"/>
  <c r="CJ67" i="3"/>
  <c r="CG67" i="3"/>
  <c r="CD67" i="3"/>
  <c r="CA67" i="3"/>
  <c r="BX67" i="3"/>
  <c r="BU67" i="3"/>
  <c r="BR67" i="3"/>
  <c r="BO67" i="3"/>
  <c r="BL67" i="3"/>
  <c r="BI67" i="3"/>
  <c r="BF67" i="3"/>
  <c r="BC67" i="3"/>
  <c r="AZ67" i="3"/>
  <c r="AW67" i="3"/>
  <c r="AT67" i="3"/>
  <c r="AQ67" i="3"/>
  <c r="AN67" i="3"/>
  <c r="AK67" i="3"/>
  <c r="AH67" i="3"/>
  <c r="AE67" i="3"/>
  <c r="AA67" i="3"/>
  <c r="L9" i="5" s="1"/>
  <c r="CO66" i="3"/>
  <c r="CN66" i="3"/>
  <c r="CL66" i="3"/>
  <c r="CK66" i="3"/>
  <c r="CI66" i="3"/>
  <c r="CH66" i="3"/>
  <c r="CF66" i="3"/>
  <c r="CC66" i="3"/>
  <c r="CB66" i="3"/>
  <c r="BZ66" i="3"/>
  <c r="BY66" i="3"/>
  <c r="BW66" i="3"/>
  <c r="BV66" i="3"/>
  <c r="BT66" i="3"/>
  <c r="BS66" i="3"/>
  <c r="BQ66" i="3"/>
  <c r="BP66" i="3"/>
  <c r="BN66" i="3"/>
  <c r="BM66" i="3"/>
  <c r="BK66" i="3"/>
  <c r="BJ66" i="3"/>
  <c r="BH66" i="3"/>
  <c r="BG66" i="3"/>
  <c r="BE66" i="3"/>
  <c r="BD66" i="3"/>
  <c r="BB66" i="3"/>
  <c r="BA66" i="3"/>
  <c r="AY66" i="3"/>
  <c r="AX66" i="3"/>
  <c r="AV66" i="3"/>
  <c r="AU66" i="3"/>
  <c r="AS66" i="3"/>
  <c r="AR66" i="3"/>
  <c r="AP66" i="3"/>
  <c r="AO66" i="3"/>
  <c r="AM66" i="3"/>
  <c r="AL66" i="3"/>
  <c r="AJ66" i="3"/>
  <c r="AI66" i="3"/>
  <c r="AG66" i="3"/>
  <c r="AF66" i="3"/>
  <c r="AD66" i="3"/>
  <c r="AC66" i="3"/>
  <c r="Z66" i="3"/>
  <c r="Y66" i="3"/>
  <c r="CP65" i="3"/>
  <c r="CM65" i="3"/>
  <c r="CJ65" i="3"/>
  <c r="CG65" i="3"/>
  <c r="CD65" i="3"/>
  <c r="CA65" i="3"/>
  <c r="BX65" i="3"/>
  <c r="BR65" i="3"/>
  <c r="BL65" i="3"/>
  <c r="BI65" i="3"/>
  <c r="AZ65" i="3"/>
  <c r="AW65" i="3"/>
  <c r="AQ65" i="3"/>
  <c r="AN65" i="3"/>
  <c r="AK65" i="3"/>
  <c r="AH65" i="3"/>
  <c r="AE65" i="3"/>
  <c r="AA65" i="3"/>
  <c r="W65" i="3"/>
  <c r="S65" i="3"/>
  <c r="CP64" i="3"/>
  <c r="CM64" i="3"/>
  <c r="CJ64" i="3"/>
  <c r="CG64" i="3"/>
  <c r="CD64" i="3"/>
  <c r="CA64" i="3"/>
  <c r="BX64" i="3"/>
  <c r="BR64" i="3"/>
  <c r="BL64" i="3"/>
  <c r="BI64" i="3"/>
  <c r="AZ64" i="3"/>
  <c r="AW64" i="3"/>
  <c r="AQ64" i="3"/>
  <c r="AN64" i="3"/>
  <c r="AK64" i="3"/>
  <c r="AH64" i="3"/>
  <c r="AE64" i="3"/>
  <c r="AA64" i="3"/>
  <c r="W64" i="3"/>
  <c r="S64" i="3"/>
  <c r="AW63" i="3"/>
  <c r="AQ63" i="3"/>
  <c r="AN63" i="3"/>
  <c r="AK63" i="3"/>
  <c r="AH63" i="3"/>
  <c r="AE63" i="3"/>
  <c r="CP62" i="3"/>
  <c r="CM62" i="3"/>
  <c r="CG62" i="3"/>
  <c r="CD62" i="3"/>
  <c r="CA62" i="3"/>
  <c r="BX62" i="3"/>
  <c r="BU62" i="3"/>
  <c r="BR62" i="3"/>
  <c r="BO62" i="3"/>
  <c r="BL62" i="3"/>
  <c r="BI62" i="3"/>
  <c r="BF62" i="3"/>
  <c r="BC62" i="3"/>
  <c r="AZ62" i="3"/>
  <c r="AW62" i="3"/>
  <c r="AT62" i="3"/>
  <c r="AQ62" i="3"/>
  <c r="AN62" i="3"/>
  <c r="AK62" i="3"/>
  <c r="AH62" i="3"/>
  <c r="AE62" i="3"/>
  <c r="AA62" i="3"/>
  <c r="W62" i="3"/>
  <c r="S62" i="3"/>
  <c r="O62" i="3"/>
  <c r="CP61" i="3"/>
  <c r="CM61" i="3"/>
  <c r="CJ61" i="3"/>
  <c r="CG61" i="3"/>
  <c r="AW61" i="3"/>
  <c r="AQ61" i="3"/>
  <c r="AN61" i="3"/>
  <c r="AK61" i="3"/>
  <c r="AH61" i="3"/>
  <c r="AE61" i="3"/>
  <c r="CP60" i="3"/>
  <c r="CM60" i="3"/>
  <c r="CJ60" i="3"/>
  <c r="CG60" i="3"/>
  <c r="CD60" i="3"/>
  <c r="CA60" i="3"/>
  <c r="BX60" i="3"/>
  <c r="BR60" i="3"/>
  <c r="BL60" i="3"/>
  <c r="BI60" i="3"/>
  <c r="BC60" i="3"/>
  <c r="AZ60" i="3"/>
  <c r="AW60" i="3"/>
  <c r="AQ60" i="3"/>
  <c r="AN60" i="3"/>
  <c r="AK60" i="3"/>
  <c r="AH60" i="3"/>
  <c r="AE60" i="3"/>
  <c r="AA60" i="3"/>
  <c r="W60" i="3"/>
  <c r="S60" i="3"/>
  <c r="O60" i="3"/>
  <c r="CP59" i="3"/>
  <c r="CM59" i="3"/>
  <c r="CJ59" i="3"/>
  <c r="CG59" i="3"/>
  <c r="CD59" i="3"/>
  <c r="CA59" i="3"/>
  <c r="BX59" i="3"/>
  <c r="BU59" i="3"/>
  <c r="BR59" i="3"/>
  <c r="BO59" i="3"/>
  <c r="BL59" i="3"/>
  <c r="BI59" i="3"/>
  <c r="BC59" i="3"/>
  <c r="AZ59" i="3"/>
  <c r="AW59" i="3"/>
  <c r="AT59" i="3"/>
  <c r="AQ59" i="3"/>
  <c r="AN59" i="3"/>
  <c r="AK59" i="3"/>
  <c r="AH59" i="3"/>
  <c r="AE59" i="3"/>
  <c r="AA59" i="3"/>
  <c r="W59" i="3"/>
  <c r="S59" i="3"/>
  <c r="O59" i="3"/>
  <c r="AW58" i="3"/>
  <c r="AQ58" i="3"/>
  <c r="AN58" i="3"/>
  <c r="AK58" i="3"/>
  <c r="AH58" i="3"/>
  <c r="AE58" i="3"/>
  <c r="AW57" i="3"/>
  <c r="AQ57" i="3"/>
  <c r="AN57" i="3"/>
  <c r="AK57" i="3"/>
  <c r="AH57" i="3"/>
  <c r="AE57" i="3"/>
  <c r="CP56" i="3"/>
  <c r="CM56" i="3"/>
  <c r="CJ56" i="3"/>
  <c r="CG56" i="3"/>
  <c r="CD56" i="3"/>
  <c r="CA56" i="3"/>
  <c r="BX56" i="3"/>
  <c r="BR56" i="3"/>
  <c r="BL56" i="3"/>
  <c r="BI56" i="3"/>
  <c r="BC56" i="3"/>
  <c r="AZ56" i="3"/>
  <c r="AW56" i="3"/>
  <c r="AT56" i="3"/>
  <c r="AQ56" i="3"/>
  <c r="AN56" i="3"/>
  <c r="AK56" i="3"/>
  <c r="AH56" i="3"/>
  <c r="AE56" i="3"/>
  <c r="AA56" i="3"/>
  <c r="W56" i="3"/>
  <c r="S56" i="3"/>
  <c r="O56" i="3"/>
  <c r="CP55" i="3"/>
  <c r="CM55" i="3"/>
  <c r="CJ55" i="3"/>
  <c r="CG55" i="3"/>
  <c r="CA55" i="3"/>
  <c r="CP54" i="3"/>
  <c r="CM54" i="3"/>
  <c r="CJ54" i="3"/>
  <c r="CG54" i="3"/>
  <c r="CD54" i="3"/>
  <c r="CA54" i="3"/>
  <c r="BX54" i="3"/>
  <c r="BR54" i="3"/>
  <c r="BL54" i="3"/>
  <c r="BI54" i="3"/>
  <c r="BC54" i="3"/>
  <c r="AZ54" i="3"/>
  <c r="AW54" i="3"/>
  <c r="AQ54" i="3"/>
  <c r="AN54" i="3"/>
  <c r="AK54" i="3"/>
  <c r="AH54" i="3"/>
  <c r="AE54" i="3"/>
  <c r="AA54" i="3"/>
  <c r="W54" i="3"/>
  <c r="S54" i="3"/>
  <c r="O54" i="3"/>
  <c r="CP53" i="3"/>
  <c r="CM53" i="3"/>
  <c r="CJ53" i="3"/>
  <c r="CG53" i="3"/>
  <c r="CD53" i="3"/>
  <c r="CA53" i="3"/>
  <c r="BX53" i="3"/>
  <c r="BU53" i="3"/>
  <c r="BR53" i="3"/>
  <c r="BO53" i="3"/>
  <c r="BL53" i="3"/>
  <c r="BI53" i="3"/>
  <c r="BF53" i="3"/>
  <c r="BC53" i="3"/>
  <c r="AZ53" i="3"/>
  <c r="AW53" i="3"/>
  <c r="AT53" i="3"/>
  <c r="AQ53" i="3"/>
  <c r="AN53" i="3"/>
  <c r="AK53" i="3"/>
  <c r="AH53" i="3"/>
  <c r="AE53" i="3"/>
  <c r="AA53" i="3"/>
  <c r="W53" i="3"/>
  <c r="S53" i="3"/>
  <c r="O53" i="3"/>
  <c r="AE52" i="3"/>
  <c r="BC51" i="3"/>
  <c r="AZ51" i="3"/>
  <c r="AW51" i="3"/>
  <c r="AQ51" i="3"/>
  <c r="AN51" i="3"/>
  <c r="AK51" i="3"/>
  <c r="AH51" i="3"/>
  <c r="AE51" i="3"/>
  <c r="AA51" i="3"/>
  <c r="W51" i="3"/>
  <c r="S51" i="3"/>
  <c r="O51" i="3"/>
  <c r="AZ50" i="3"/>
  <c r="AW50" i="3"/>
  <c r="AQ50" i="3"/>
  <c r="AN50" i="3"/>
  <c r="AK50" i="3"/>
  <c r="AH50" i="3"/>
  <c r="AE50" i="3"/>
  <c r="AW49" i="3"/>
  <c r="AQ49" i="3"/>
  <c r="AN49" i="3"/>
  <c r="AK49" i="3"/>
  <c r="AH49" i="3"/>
  <c r="AE49" i="3"/>
  <c r="CP48" i="3"/>
  <c r="CM48" i="3"/>
  <c r="CJ48" i="3"/>
  <c r="CG48" i="3"/>
  <c r="CD48" i="3"/>
  <c r="CA48" i="3"/>
  <c r="BX48" i="3"/>
  <c r="BR48" i="3"/>
  <c r="BO48" i="3"/>
  <c r="BI48" i="3"/>
  <c r="BF48" i="3"/>
  <c r="AZ48" i="3"/>
  <c r="AW48" i="3"/>
  <c r="AQ48" i="3"/>
  <c r="AN48" i="3"/>
  <c r="AK48" i="3"/>
  <c r="AH48" i="3"/>
  <c r="AE48" i="3"/>
  <c r="AA48" i="3"/>
  <c r="W48" i="3"/>
  <c r="S48" i="3"/>
  <c r="O48" i="3"/>
  <c r="CP47" i="3"/>
  <c r="CM47" i="3"/>
  <c r="CJ47" i="3"/>
  <c r="CG47" i="3"/>
  <c r="CD47" i="3"/>
  <c r="CA47" i="3"/>
  <c r="BX47" i="3"/>
  <c r="BU47" i="3"/>
  <c r="BR47" i="3"/>
  <c r="BI47" i="3"/>
  <c r="BF47" i="3"/>
  <c r="BC47" i="3"/>
  <c r="AZ47" i="3"/>
  <c r="AW47" i="3"/>
  <c r="AT47" i="3"/>
  <c r="AQ47" i="3"/>
  <c r="AN47" i="3"/>
  <c r="AK47" i="3"/>
  <c r="AH47" i="3"/>
  <c r="AE47" i="3"/>
  <c r="AA47" i="3"/>
  <c r="W47" i="3"/>
  <c r="S47" i="3"/>
  <c r="O47" i="3"/>
  <c r="CP46" i="3"/>
  <c r="CM46" i="3"/>
  <c r="CJ46" i="3"/>
  <c r="CG46" i="3"/>
  <c r="CD46" i="3"/>
  <c r="CA46" i="3"/>
  <c r="BX46" i="3"/>
  <c r="BU46" i="3"/>
  <c r="BR46" i="3"/>
  <c r="BI46" i="3"/>
  <c r="BF46" i="3"/>
  <c r="AZ46" i="3"/>
  <c r="AW46" i="3"/>
  <c r="AQ46" i="3"/>
  <c r="AN46" i="3"/>
  <c r="AK46" i="3"/>
  <c r="AH46" i="3"/>
  <c r="AE46" i="3"/>
  <c r="AA46" i="3"/>
  <c r="W46" i="3"/>
  <c r="S46" i="3"/>
  <c r="O46" i="3"/>
  <c r="CP45" i="3"/>
  <c r="CM45" i="3"/>
  <c r="CJ45" i="3"/>
  <c r="CG45" i="3"/>
  <c r="CD45" i="3"/>
  <c r="CA45" i="3"/>
  <c r="BX45" i="3"/>
  <c r="BR45" i="3"/>
  <c r="BL45" i="3"/>
  <c r="BI45" i="3"/>
  <c r="BF45" i="3"/>
  <c r="AZ45" i="3"/>
  <c r="AW45" i="3"/>
  <c r="AQ45" i="3"/>
  <c r="AN45" i="3"/>
  <c r="AK45" i="3"/>
  <c r="AH45" i="3"/>
  <c r="AE45" i="3"/>
  <c r="AA45" i="3"/>
  <c r="W45" i="3"/>
  <c r="S45" i="3"/>
  <c r="O45" i="3"/>
  <c r="BL44" i="3"/>
  <c r="BI44" i="3"/>
  <c r="BF44" i="3"/>
  <c r="AZ44" i="3"/>
  <c r="AW44" i="3"/>
  <c r="AQ44" i="3"/>
  <c r="AN44" i="3"/>
  <c r="AK44" i="3"/>
  <c r="AH44" i="3"/>
  <c r="AE44" i="3"/>
  <c r="AA44" i="3"/>
  <c r="S44" i="3"/>
  <c r="O44" i="3"/>
  <c r="BL43" i="3"/>
  <c r="BI43" i="3"/>
  <c r="BF43" i="3"/>
  <c r="AZ43" i="3"/>
  <c r="AW43" i="3"/>
  <c r="AQ43" i="3"/>
  <c r="AN43" i="3"/>
  <c r="AK43" i="3"/>
  <c r="AH43" i="3"/>
  <c r="AE43" i="3"/>
  <c r="AA43" i="3"/>
  <c r="W43" i="3"/>
  <c r="S43" i="3"/>
  <c r="O43" i="3"/>
  <c r="BL42" i="3"/>
  <c r="BI42" i="3"/>
  <c r="BF42" i="3"/>
  <c r="AZ42" i="3"/>
  <c r="AW42" i="3"/>
  <c r="AQ42" i="3"/>
  <c r="AN42" i="3"/>
  <c r="AK42" i="3"/>
  <c r="AH42" i="3"/>
  <c r="AE42" i="3"/>
  <c r="CP41" i="3"/>
  <c r="CM41" i="3"/>
  <c r="CJ41" i="3"/>
  <c r="CG41" i="3"/>
  <c r="CD41" i="3"/>
  <c r="CA41" i="3"/>
  <c r="BX41" i="3"/>
  <c r="BU41" i="3"/>
  <c r="BR41" i="3"/>
  <c r="BL41" i="3"/>
  <c r="BI41" i="3"/>
  <c r="BF41" i="3"/>
  <c r="AZ41" i="3"/>
  <c r="AW41" i="3"/>
  <c r="AT41" i="3"/>
  <c r="AQ41" i="3"/>
  <c r="AN41" i="3"/>
  <c r="AK41" i="3"/>
  <c r="AH41" i="3"/>
  <c r="AE41" i="3"/>
  <c r="AA41" i="3"/>
  <c r="W41" i="3"/>
  <c r="S41" i="3"/>
  <c r="O41" i="3"/>
  <c r="BR40" i="3"/>
  <c r="BL40" i="3"/>
  <c r="BI40" i="3"/>
  <c r="BF40" i="3"/>
  <c r="BC40" i="3"/>
  <c r="AZ40" i="3"/>
  <c r="AW40" i="3"/>
  <c r="AQ40" i="3"/>
  <c r="AN40" i="3"/>
  <c r="AK40" i="3"/>
  <c r="AH40" i="3"/>
  <c r="AE40" i="3"/>
  <c r="AA40" i="3"/>
  <c r="S40" i="3"/>
  <c r="CP39" i="3"/>
  <c r="CM39" i="3"/>
  <c r="CJ39" i="3"/>
  <c r="CG39" i="3"/>
  <c r="CD39" i="3"/>
  <c r="CA39" i="3"/>
  <c r="BX39" i="3"/>
  <c r="BU39" i="3"/>
  <c r="BR39" i="3"/>
  <c r="BI39" i="3"/>
  <c r="BF39" i="3"/>
  <c r="BC39" i="3"/>
  <c r="AZ39" i="3"/>
  <c r="AW39" i="3"/>
  <c r="AT39" i="3"/>
  <c r="AQ39" i="3"/>
  <c r="AN39" i="3"/>
  <c r="AK39" i="3"/>
  <c r="AH39" i="3"/>
  <c r="AE39" i="3"/>
  <c r="AA39" i="3"/>
  <c r="W39" i="3"/>
  <c r="S39" i="3"/>
  <c r="O39" i="3"/>
  <c r="AW38" i="3"/>
  <c r="AQ38" i="3"/>
  <c r="AN38" i="3"/>
  <c r="AK38" i="3"/>
  <c r="AH38" i="3"/>
  <c r="AE38" i="3"/>
  <c r="CP37" i="3"/>
  <c r="CM37" i="3"/>
  <c r="CJ37" i="3"/>
  <c r="CG37" i="3"/>
  <c r="CD37" i="3"/>
  <c r="CA37" i="3"/>
  <c r="BX37" i="3"/>
  <c r="BU37" i="3"/>
  <c r="BR37" i="3"/>
  <c r="BI37" i="3"/>
  <c r="BF37" i="3"/>
  <c r="BC37" i="3"/>
  <c r="AZ37" i="3"/>
  <c r="AW37" i="3"/>
  <c r="AT37" i="3"/>
  <c r="AQ37" i="3"/>
  <c r="AN37" i="3"/>
  <c r="AK37" i="3"/>
  <c r="AH37" i="3"/>
  <c r="AE37" i="3"/>
  <c r="AA37" i="3"/>
  <c r="W37" i="3"/>
  <c r="S37" i="3"/>
  <c r="O37" i="3"/>
  <c r="CP36" i="3"/>
  <c r="CM36" i="3"/>
  <c r="CJ36" i="3"/>
  <c r="CG36" i="3"/>
  <c r="CD36" i="3"/>
  <c r="CA36" i="3"/>
  <c r="BX36" i="3"/>
  <c r="BU36" i="3"/>
  <c r="BR36" i="3"/>
  <c r="BO36" i="3"/>
  <c r="BL36" i="3"/>
  <c r="BI36" i="3"/>
  <c r="BF36" i="3"/>
  <c r="BC36" i="3"/>
  <c r="AZ36" i="3"/>
  <c r="AW36" i="3"/>
  <c r="AQ36" i="3"/>
  <c r="AN36" i="3"/>
  <c r="AK36" i="3"/>
  <c r="AH36" i="3"/>
  <c r="AE36" i="3"/>
  <c r="AA36" i="3"/>
  <c r="W36" i="3"/>
  <c r="S36" i="3"/>
  <c r="O36" i="3"/>
  <c r="CP35" i="3"/>
  <c r="CM35" i="3"/>
  <c r="CJ35" i="3"/>
  <c r="CG35" i="3"/>
  <c r="CD35" i="3"/>
  <c r="CA35" i="3"/>
  <c r="BX35" i="3"/>
  <c r="BU35" i="3"/>
  <c r="BR35" i="3"/>
  <c r="BI35" i="3"/>
  <c r="BF35" i="3"/>
  <c r="BC35" i="3"/>
  <c r="AZ35" i="3"/>
  <c r="AW35" i="3"/>
  <c r="AQ35" i="3"/>
  <c r="AN35" i="3"/>
  <c r="AK35" i="3"/>
  <c r="AH35" i="3"/>
  <c r="AE35" i="3"/>
  <c r="AA35" i="3"/>
  <c r="W35" i="3"/>
  <c r="S35" i="3"/>
  <c r="O35" i="3"/>
  <c r="CP34" i="3"/>
  <c r="CM34" i="3"/>
  <c r="CJ34" i="3"/>
  <c r="CG34" i="3"/>
  <c r="CA34" i="3"/>
  <c r="BU34" i="3"/>
  <c r="BR34" i="3"/>
  <c r="BL34" i="3"/>
  <c r="BI34" i="3"/>
  <c r="BF34" i="3"/>
  <c r="BC34" i="3"/>
  <c r="AZ34" i="3"/>
  <c r="AW34" i="3"/>
  <c r="AT34" i="3"/>
  <c r="AQ34" i="3"/>
  <c r="AN34" i="3"/>
  <c r="AK34" i="3"/>
  <c r="AH34" i="3"/>
  <c r="AE34" i="3"/>
  <c r="AA34" i="3"/>
  <c r="W34" i="3"/>
  <c r="S34" i="3"/>
  <c r="O34" i="3"/>
  <c r="CP33" i="3"/>
  <c r="CM33" i="3"/>
  <c r="CJ33" i="3"/>
  <c r="CG33" i="3"/>
  <c r="BR33" i="3"/>
  <c r="BL33" i="3"/>
  <c r="BI33" i="3"/>
  <c r="BF33" i="3"/>
  <c r="BC33" i="3"/>
  <c r="AZ33" i="3"/>
  <c r="AW33" i="3"/>
  <c r="AT33" i="3"/>
  <c r="AQ33" i="3"/>
  <c r="AN33" i="3"/>
  <c r="AK33" i="3"/>
  <c r="AH33" i="3"/>
  <c r="AE33" i="3"/>
  <c r="AA33" i="3"/>
  <c r="S33" i="3"/>
  <c r="CP32" i="3"/>
  <c r="CM32" i="3"/>
  <c r="CJ32" i="3"/>
  <c r="CG32" i="3"/>
  <c r="CD32" i="3"/>
  <c r="CA32" i="3"/>
  <c r="BX32" i="3"/>
  <c r="BU32" i="3"/>
  <c r="BR32" i="3"/>
  <c r="BO32" i="3"/>
  <c r="BL32" i="3"/>
  <c r="BI32" i="3"/>
  <c r="BF32" i="3"/>
  <c r="BC32" i="3"/>
  <c r="AZ32" i="3"/>
  <c r="AW32" i="3"/>
  <c r="AT32" i="3"/>
  <c r="AQ32" i="3"/>
  <c r="AN32" i="3"/>
  <c r="AK32" i="3"/>
  <c r="AH32" i="3"/>
  <c r="AE32" i="3"/>
  <c r="AA32" i="3"/>
  <c r="W32" i="3"/>
  <c r="S32" i="3"/>
  <c r="O32" i="3"/>
  <c r="CP31" i="3"/>
  <c r="CM31" i="3"/>
  <c r="CJ31" i="3"/>
  <c r="CG31" i="3"/>
  <c r="CD31" i="3"/>
  <c r="CA31" i="3"/>
  <c r="BX31" i="3"/>
  <c r="BU31" i="3"/>
  <c r="BR31" i="3"/>
  <c r="BO31" i="3"/>
  <c r="BL31" i="3"/>
  <c r="BI31" i="3"/>
  <c r="BF31" i="3"/>
  <c r="BC31" i="3"/>
  <c r="AZ31" i="3"/>
  <c r="AW31" i="3"/>
  <c r="AT31" i="3"/>
  <c r="AQ31" i="3"/>
  <c r="AN31" i="3"/>
  <c r="AK31" i="3"/>
  <c r="AH31" i="3"/>
  <c r="AE31" i="3"/>
  <c r="AA31" i="3"/>
  <c r="W31" i="3"/>
  <c r="S31" i="3"/>
  <c r="O31" i="3"/>
  <c r="AW30" i="3"/>
  <c r="AQ30" i="3"/>
  <c r="AN30" i="3"/>
  <c r="AK30" i="3"/>
  <c r="AH30" i="3"/>
  <c r="AE30" i="3"/>
  <c r="AW29" i="3"/>
  <c r="AQ29" i="3"/>
  <c r="AN29" i="3"/>
  <c r="AK29" i="3"/>
  <c r="AH29" i="3"/>
  <c r="AE29" i="3"/>
  <c r="AW28" i="3"/>
  <c r="AQ28" i="3"/>
  <c r="AN28" i="3"/>
  <c r="AK28" i="3"/>
  <c r="AH28" i="3"/>
  <c r="AE28" i="3"/>
  <c r="AW27" i="3"/>
  <c r="AQ27" i="3"/>
  <c r="AN27" i="3"/>
  <c r="AK27" i="3"/>
  <c r="AH27" i="3"/>
  <c r="AE27" i="3"/>
  <c r="AW26" i="3"/>
  <c r="AQ26" i="3"/>
  <c r="AN26" i="3"/>
  <c r="AK26" i="3"/>
  <c r="AH26" i="3"/>
  <c r="AE26" i="3"/>
  <c r="AW25" i="3"/>
  <c r="AQ25" i="3"/>
  <c r="AN25" i="3"/>
  <c r="AK25" i="3"/>
  <c r="AH25" i="3"/>
  <c r="AE25" i="3"/>
  <c r="AW24" i="3"/>
  <c r="AQ24" i="3"/>
  <c r="AN24" i="3"/>
  <c r="AK24" i="3"/>
  <c r="AH24" i="3"/>
  <c r="AE24" i="3"/>
  <c r="AW23" i="3"/>
  <c r="AQ23" i="3"/>
  <c r="AN23" i="3"/>
  <c r="AK23" i="3"/>
  <c r="AH23" i="3"/>
  <c r="AE23" i="3"/>
  <c r="CP22" i="3"/>
  <c r="CM22" i="3"/>
  <c r="CJ22" i="3"/>
  <c r="CG22" i="3"/>
  <c r="CP21" i="3"/>
  <c r="CM21" i="3"/>
  <c r="CJ21" i="3"/>
  <c r="CG21" i="3"/>
  <c r="CP20" i="3"/>
  <c r="CM20" i="3"/>
  <c r="CJ20" i="3"/>
  <c r="CG20" i="3"/>
  <c r="CA20" i="3"/>
  <c r="BU20" i="3"/>
  <c r="BR20" i="3"/>
  <c r="BL20" i="3"/>
  <c r="BI20" i="3"/>
  <c r="BF20" i="3"/>
  <c r="BC20" i="3"/>
  <c r="AZ20" i="3"/>
  <c r="AW20" i="3"/>
  <c r="AT20" i="3"/>
  <c r="AQ20" i="3"/>
  <c r="AN20" i="3"/>
  <c r="AK20" i="3"/>
  <c r="AH20" i="3"/>
  <c r="AE20" i="3"/>
  <c r="AA20" i="3"/>
  <c r="W20" i="3"/>
  <c r="S20" i="3"/>
  <c r="O20" i="3"/>
  <c r="CP19" i="3"/>
  <c r="CM19" i="3"/>
  <c r="CJ19" i="3"/>
  <c r="CG19" i="3"/>
  <c r="CA19" i="3"/>
  <c r="BU19" i="3"/>
  <c r="BR19" i="3"/>
  <c r="BL19" i="3"/>
  <c r="BI19" i="3"/>
  <c r="BF19" i="3"/>
  <c r="BC19" i="3"/>
  <c r="AZ19" i="3"/>
  <c r="AW19" i="3"/>
  <c r="AQ19" i="3"/>
  <c r="AN19" i="3"/>
  <c r="AK19" i="3"/>
  <c r="AH19" i="3"/>
  <c r="AE19" i="3"/>
  <c r="AA19" i="3"/>
  <c r="W19" i="3"/>
  <c r="S19" i="3"/>
  <c r="O19" i="3"/>
  <c r="CP18" i="3"/>
  <c r="CM18" i="3"/>
  <c r="CJ18" i="3"/>
  <c r="CG18" i="3"/>
  <c r="CD18" i="3"/>
  <c r="CA18" i="3"/>
  <c r="BX18" i="3"/>
  <c r="BU18" i="3"/>
  <c r="BR18" i="3"/>
  <c r="BO18" i="3"/>
  <c r="BL18" i="3"/>
  <c r="BI18" i="3"/>
  <c r="BF18" i="3"/>
  <c r="BC18" i="3"/>
  <c r="AZ18" i="3"/>
  <c r="AW18" i="3"/>
  <c r="AT18" i="3"/>
  <c r="AQ18" i="3"/>
  <c r="AN18" i="3"/>
  <c r="AK18" i="3"/>
  <c r="AH18" i="3"/>
  <c r="AE18" i="3"/>
  <c r="AA18" i="3"/>
  <c r="W18" i="3"/>
  <c r="S18" i="3"/>
  <c r="O18" i="3"/>
  <c r="CP17" i="3"/>
  <c r="CM17" i="3"/>
  <c r="CJ17" i="3"/>
  <c r="CG17" i="3"/>
  <c r="CD17" i="3"/>
  <c r="CA17" i="3"/>
  <c r="BX17" i="3"/>
  <c r="BU17" i="3"/>
  <c r="BR17" i="3"/>
  <c r="BO17" i="3"/>
  <c r="BL17" i="3"/>
  <c r="BI17" i="3"/>
  <c r="BF17" i="3"/>
  <c r="BC17" i="3"/>
  <c r="AZ17" i="3"/>
  <c r="AW17" i="3"/>
  <c r="AT17" i="3"/>
  <c r="AQ17" i="3"/>
  <c r="AN17" i="3"/>
  <c r="AK17" i="3"/>
  <c r="AH17" i="3"/>
  <c r="AE17" i="3"/>
  <c r="AA17" i="3"/>
  <c r="W17" i="3"/>
  <c r="S17" i="3"/>
  <c r="O17" i="3"/>
  <c r="CP12" i="3"/>
  <c r="CM12" i="3"/>
  <c r="CJ12" i="3"/>
  <c r="CG12" i="3"/>
  <c r="CD12" i="3"/>
  <c r="CA12" i="3"/>
  <c r="BX12" i="3"/>
  <c r="BU12" i="3"/>
  <c r="BR12" i="3"/>
  <c r="BO12" i="3"/>
  <c r="BL12" i="3"/>
  <c r="BI12" i="3"/>
  <c r="BF12" i="3"/>
  <c r="BC12" i="3"/>
  <c r="AZ12" i="3"/>
  <c r="AW12" i="3"/>
  <c r="AT12" i="3"/>
  <c r="AQ12" i="3"/>
  <c r="AN12" i="3"/>
  <c r="AK12" i="3"/>
  <c r="AH12" i="3"/>
  <c r="AE12" i="3"/>
  <c r="AA12" i="3"/>
  <c r="CN11" i="3"/>
  <c r="CP11" i="3" s="1"/>
  <c r="CK11" i="3"/>
  <c r="CM11" i="3" s="1"/>
  <c r="CE11" i="3"/>
  <c r="CG11" i="3" s="1"/>
  <c r="BV11" i="3"/>
  <c r="AX11" i="3"/>
  <c r="Z11" i="3"/>
  <c r="Y11" i="3"/>
  <c r="CP10" i="3"/>
  <c r="CM10" i="3"/>
  <c r="CJ10" i="3"/>
  <c r="CG10" i="3"/>
  <c r="CD10" i="3"/>
  <c r="CA10" i="3"/>
  <c r="BX10" i="3"/>
  <c r="BU10" i="3"/>
  <c r="BR10" i="3"/>
  <c r="BO10" i="3"/>
  <c r="BL10" i="3"/>
  <c r="BI10" i="3"/>
  <c r="BF10" i="3"/>
  <c r="BC10" i="3"/>
  <c r="AZ10" i="3"/>
  <c r="AW10" i="3"/>
  <c r="AT10" i="3"/>
  <c r="AQ10" i="3"/>
  <c r="AN10" i="3"/>
  <c r="AK10" i="3"/>
  <c r="AH10" i="3"/>
  <c r="AE10" i="3"/>
  <c r="AA10" i="3"/>
  <c r="CP9" i="3"/>
  <c r="BZ8" i="5" s="1"/>
  <c r="CM9" i="3"/>
  <c r="BW8" i="5" s="1"/>
  <c r="CJ9" i="3"/>
  <c r="BT8" i="5" s="1"/>
  <c r="CG9" i="3"/>
  <c r="BQ8" i="5" s="1"/>
  <c r="CD9" i="3"/>
  <c r="BN8" i="5" s="1"/>
  <c r="CA9" i="3"/>
  <c r="BK8" i="5" s="1"/>
  <c r="BX9" i="3"/>
  <c r="BH8" i="5" s="1"/>
  <c r="BU9" i="3"/>
  <c r="BE8" i="5" s="1"/>
  <c r="BR9" i="3"/>
  <c r="BB8" i="5" s="1"/>
  <c r="BO9" i="3"/>
  <c r="AY8" i="5" s="1"/>
  <c r="BL9" i="3"/>
  <c r="AV8" i="5" s="1"/>
  <c r="BI9" i="3"/>
  <c r="AS8" i="5" s="1"/>
  <c r="BF9" i="3"/>
  <c r="AP8" i="5" s="1"/>
  <c r="BC9" i="3"/>
  <c r="AM8" i="5" s="1"/>
  <c r="AZ9" i="3"/>
  <c r="AJ8" i="5" s="1"/>
  <c r="AW9" i="3"/>
  <c r="AG8" i="5" s="1"/>
  <c r="AH8" i="5" s="1"/>
  <c r="AT9" i="3"/>
  <c r="AD8" i="5" s="1"/>
  <c r="AQ9" i="3"/>
  <c r="AA8" i="5" s="1"/>
  <c r="AN9" i="3"/>
  <c r="X8" i="5" s="1"/>
  <c r="AK9" i="3"/>
  <c r="U8" i="5" s="1"/>
  <c r="AH9" i="3"/>
  <c r="R8" i="5" s="1"/>
  <c r="AE9" i="3"/>
  <c r="O8" i="5" s="1"/>
  <c r="AA9" i="3"/>
  <c r="CO7" i="3"/>
  <c r="CP7" i="3" s="1"/>
  <c r="BZ7" i="5" s="1"/>
  <c r="CN7" i="3"/>
  <c r="CL7" i="3"/>
  <c r="CK7" i="3"/>
  <c r="CI7" i="3"/>
  <c r="CI11" i="3" s="1"/>
  <c r="CH7" i="3"/>
  <c r="CH11" i="3" s="1"/>
  <c r="CG7" i="3"/>
  <c r="BQ7" i="5" s="1"/>
  <c r="CF7" i="3"/>
  <c r="CC7" i="3"/>
  <c r="CC11" i="3" s="1"/>
  <c r="CB7" i="3"/>
  <c r="CB11" i="3" s="1"/>
  <c r="BZ7" i="3"/>
  <c r="BZ11" i="3" s="1"/>
  <c r="BY7" i="3"/>
  <c r="BY11" i="3" s="1"/>
  <c r="BW7" i="3"/>
  <c r="BW11" i="3" s="1"/>
  <c r="BV7" i="3"/>
  <c r="BT7" i="3"/>
  <c r="BT11" i="3" s="1"/>
  <c r="BS7" i="3"/>
  <c r="BS11" i="3" s="1"/>
  <c r="BQ7" i="3"/>
  <c r="BQ11" i="3" s="1"/>
  <c r="BP7" i="3"/>
  <c r="BP11" i="3" s="1"/>
  <c r="BN7" i="3"/>
  <c r="BN11" i="3" s="1"/>
  <c r="BM7" i="3"/>
  <c r="BM11" i="3" s="1"/>
  <c r="BK7" i="3"/>
  <c r="BK11" i="3" s="1"/>
  <c r="BJ7" i="3"/>
  <c r="BJ11" i="3" s="1"/>
  <c r="BH7" i="3"/>
  <c r="BH11" i="3" s="1"/>
  <c r="BG7" i="3"/>
  <c r="BG11" i="3" s="1"/>
  <c r="BE7" i="3"/>
  <c r="BD7" i="3"/>
  <c r="BD11" i="3" s="1"/>
  <c r="BB7" i="3"/>
  <c r="BB11" i="3" s="1"/>
  <c r="BA7" i="3"/>
  <c r="BA11" i="3" s="1"/>
  <c r="AY7" i="3"/>
  <c r="AY11" i="3" s="1"/>
  <c r="AX7" i="3"/>
  <c r="AV7" i="3"/>
  <c r="AV11" i="3" s="1"/>
  <c r="AU7" i="3"/>
  <c r="AU11" i="3" s="1"/>
  <c r="AS7" i="3"/>
  <c r="AS11" i="3" s="1"/>
  <c r="AR7" i="3"/>
  <c r="AR11" i="3" s="1"/>
  <c r="AP7" i="3"/>
  <c r="AP11" i="3" s="1"/>
  <c r="AO7" i="3"/>
  <c r="AM7" i="3"/>
  <c r="AM11" i="3" s="1"/>
  <c r="AL7" i="3"/>
  <c r="AN7" i="3" s="1"/>
  <c r="AJ7" i="3"/>
  <c r="AJ11" i="3" s="1"/>
  <c r="AI7" i="3"/>
  <c r="AI11" i="3" s="1"/>
  <c r="AG7" i="3"/>
  <c r="AF7" i="3"/>
  <c r="AF11" i="3" s="1"/>
  <c r="AD7" i="3"/>
  <c r="AD11" i="3" s="1"/>
  <c r="AC7" i="3"/>
  <c r="Z7" i="3"/>
  <c r="Y7" i="3"/>
  <c r="CP6" i="3"/>
  <c r="CM6" i="3"/>
  <c r="CJ6" i="3"/>
  <c r="CG6" i="3"/>
  <c r="CD6" i="3"/>
  <c r="CA6" i="3"/>
  <c r="BX6" i="3"/>
  <c r="BU6" i="3"/>
  <c r="BR6" i="3"/>
  <c r="BO6" i="3"/>
  <c r="BL6" i="3"/>
  <c r="BI6" i="3"/>
  <c r="BF6" i="3"/>
  <c r="BC6" i="3"/>
  <c r="AZ6" i="3"/>
  <c r="AW6" i="3"/>
  <c r="AT6" i="3"/>
  <c r="AQ6" i="3"/>
  <c r="AN6" i="3"/>
  <c r="AK6" i="3"/>
  <c r="AH6" i="3"/>
  <c r="AE6" i="3"/>
  <c r="AA6" i="3"/>
  <c r="CP5" i="3"/>
  <c r="CM5" i="3"/>
  <c r="CJ5" i="3"/>
  <c r="CG5" i="3"/>
  <c r="CD5" i="3"/>
  <c r="CA5" i="3"/>
  <c r="CA7" i="3" s="1"/>
  <c r="BK7" i="5" s="1"/>
  <c r="BX5" i="3"/>
  <c r="BU5" i="3"/>
  <c r="BU7" i="3" s="1"/>
  <c r="BE7" i="5" s="1"/>
  <c r="BR5" i="3"/>
  <c r="BO5" i="3"/>
  <c r="BO7" i="3" s="1"/>
  <c r="AY7" i="5" s="1"/>
  <c r="BL5" i="3"/>
  <c r="BI5" i="3"/>
  <c r="BI7" i="3" s="1"/>
  <c r="AS7" i="5" s="1"/>
  <c r="BF5" i="3"/>
  <c r="BC5" i="3"/>
  <c r="BC7" i="3" s="1"/>
  <c r="AZ5" i="3"/>
  <c r="AW5" i="3"/>
  <c r="AT5" i="3"/>
  <c r="AQ5" i="3"/>
  <c r="AN5" i="3"/>
  <c r="AK5" i="3"/>
  <c r="AH5" i="3"/>
  <c r="AE5" i="3"/>
  <c r="AA5" i="3"/>
  <c r="CO242" i="1"/>
  <c r="CL242" i="1"/>
  <c r="CI242" i="1"/>
  <c r="CF242" i="1"/>
  <c r="CN241" i="1"/>
  <c r="CM241" i="1"/>
  <c r="CK241" i="1"/>
  <c r="CJ241" i="1"/>
  <c r="CH241" i="1"/>
  <c r="CG241" i="1"/>
  <c r="CE241" i="1"/>
  <c r="CD241" i="1"/>
  <c r="CO240" i="1"/>
  <c r="CL240" i="1"/>
  <c r="CI240" i="1"/>
  <c r="CF240" i="1"/>
  <c r="CO238" i="1"/>
  <c r="CL238" i="1"/>
  <c r="CI238" i="1"/>
  <c r="CF238" i="1"/>
  <c r="CO236" i="1"/>
  <c r="CL236" i="1"/>
  <c r="CL241" i="1" s="1"/>
  <c r="CI236" i="1"/>
  <c r="CI241" i="1" s="1"/>
  <c r="CF236" i="1"/>
  <c r="CF241" i="1" s="1"/>
  <c r="AY231" i="1"/>
  <c r="AV231" i="1"/>
  <c r="AP231" i="1"/>
  <c r="AM231" i="1"/>
  <c r="AJ231" i="1"/>
  <c r="AG231" i="1"/>
  <c r="AD231" i="1"/>
  <c r="AA231" i="1"/>
  <c r="W231" i="1"/>
  <c r="O231" i="1"/>
  <c r="CN230" i="1"/>
  <c r="CM230" i="1"/>
  <c r="CK230" i="1"/>
  <c r="CJ230" i="1"/>
  <c r="CH230" i="1"/>
  <c r="CG230" i="1"/>
  <c r="CB230" i="1"/>
  <c r="CB231" i="1" s="1"/>
  <c r="CA230" i="1"/>
  <c r="CA231" i="1" s="1"/>
  <c r="BY230" i="1"/>
  <c r="BY231" i="1" s="1"/>
  <c r="BX230" i="1"/>
  <c r="BX231" i="1" s="1"/>
  <c r="BV230" i="1"/>
  <c r="BV231" i="1" s="1"/>
  <c r="BU230" i="1"/>
  <c r="BU231" i="1" s="1"/>
  <c r="BS230" i="1"/>
  <c r="BS231" i="1" s="1"/>
  <c r="BR230" i="1"/>
  <c r="BR231" i="1" s="1"/>
  <c r="BP230" i="1"/>
  <c r="BP231" i="1" s="1"/>
  <c r="BO230" i="1"/>
  <c r="BO231" i="1" s="1"/>
  <c r="BM230" i="1"/>
  <c r="BM231" i="1" s="1"/>
  <c r="BL230" i="1"/>
  <c r="BL231" i="1" s="1"/>
  <c r="BJ230" i="1"/>
  <c r="BJ231" i="1" s="1"/>
  <c r="BI230" i="1"/>
  <c r="BI231" i="1" s="1"/>
  <c r="BG230" i="1"/>
  <c r="BG231" i="1" s="1"/>
  <c r="BF230" i="1"/>
  <c r="BD230" i="1"/>
  <c r="BD231" i="1" s="1"/>
  <c r="BC230" i="1"/>
  <c r="BC231" i="1" s="1"/>
  <c r="BA230" i="1"/>
  <c r="BA231" i="1" s="1"/>
  <c r="AZ230" i="1"/>
  <c r="AZ231" i="1" s="1"/>
  <c r="AX230" i="1"/>
  <c r="AW230" i="1"/>
  <c r="AU230" i="1"/>
  <c r="AT230" i="1"/>
  <c r="AR230" i="1"/>
  <c r="AR231" i="1" s="1"/>
  <c r="AQ230" i="1"/>
  <c r="AQ231" i="1" s="1"/>
  <c r="AO230" i="1"/>
  <c r="AN230" i="1"/>
  <c r="AL230" i="1"/>
  <c r="AK230" i="1"/>
  <c r="AI230" i="1"/>
  <c r="AH230" i="1"/>
  <c r="AF230" i="1"/>
  <c r="AE230" i="1"/>
  <c r="AC230" i="1"/>
  <c r="AB230" i="1"/>
  <c r="Z230" i="1"/>
  <c r="Y230" i="1"/>
  <c r="N230" i="1"/>
  <c r="M230" i="1"/>
  <c r="CO229" i="1"/>
  <c r="CO230" i="1" s="1"/>
  <c r="BY24" i="5" s="1"/>
  <c r="CA24" i="5" s="1"/>
  <c r="CL229" i="1"/>
  <c r="CI229" i="1"/>
  <c r="CC229" i="1"/>
  <c r="BZ229" i="1"/>
  <c r="BW229" i="1"/>
  <c r="BT229" i="1"/>
  <c r="BQ229" i="1"/>
  <c r="BN229" i="1"/>
  <c r="BK229" i="1"/>
  <c r="BH229" i="1"/>
  <c r="BE229" i="1"/>
  <c r="BB229" i="1"/>
  <c r="AY229" i="1"/>
  <c r="AV229" i="1"/>
  <c r="AS229" i="1"/>
  <c r="AP229" i="1"/>
  <c r="AM229" i="1"/>
  <c r="AJ229" i="1"/>
  <c r="AG229" i="1"/>
  <c r="AD229" i="1"/>
  <c r="AA229" i="1"/>
  <c r="K17" i="5" s="1"/>
  <c r="W229" i="1"/>
  <c r="O229" i="1"/>
  <c r="CL228" i="1"/>
  <c r="CI228" i="1"/>
  <c r="CF228" i="1"/>
  <c r="CF230" i="1" s="1"/>
  <c r="BP24" i="5" s="1"/>
  <c r="BR24" i="5" s="1"/>
  <c r="CC228" i="1"/>
  <c r="BZ228" i="1"/>
  <c r="BW228" i="1"/>
  <c r="BT228" i="1"/>
  <c r="BQ228" i="1"/>
  <c r="BN228" i="1"/>
  <c r="BK228" i="1"/>
  <c r="BH228" i="1"/>
  <c r="BE228" i="1"/>
  <c r="BB228" i="1"/>
  <c r="AY228" i="1"/>
  <c r="AV228" i="1"/>
  <c r="AS228" i="1"/>
  <c r="AP228" i="1"/>
  <c r="AM228" i="1"/>
  <c r="AJ228" i="1"/>
  <c r="AG228" i="1"/>
  <c r="AD228" i="1"/>
  <c r="AA228" i="1"/>
  <c r="W228" i="1"/>
  <c r="O228" i="1"/>
  <c r="CO225" i="1"/>
  <c r="CI225" i="1"/>
  <c r="CF225" i="1"/>
  <c r="CC225" i="1"/>
  <c r="BZ225" i="1"/>
  <c r="BW225" i="1"/>
  <c r="BT225" i="1"/>
  <c r="BQ225" i="1"/>
  <c r="BN225" i="1"/>
  <c r="BK225" i="1"/>
  <c r="BH225" i="1"/>
  <c r="BE225" i="1"/>
  <c r="BB225" i="1"/>
  <c r="AY225" i="1"/>
  <c r="AV225" i="1"/>
  <c r="AS225" i="1"/>
  <c r="AP225" i="1"/>
  <c r="AM225" i="1"/>
  <c r="AJ225" i="1"/>
  <c r="AG225" i="1"/>
  <c r="AD225" i="1"/>
  <c r="AA225" i="1"/>
  <c r="W225" i="1"/>
  <c r="O225" i="1"/>
  <c r="CN223" i="1"/>
  <c r="CM223" i="1"/>
  <c r="CB16" i="5" s="1"/>
  <c r="CK223" i="1"/>
  <c r="CJ223" i="1"/>
  <c r="BY16" i="5" s="1"/>
  <c r="CH223" i="1"/>
  <c r="CG223" i="1"/>
  <c r="BV16" i="5" s="1"/>
  <c r="CE223" i="1"/>
  <c r="CD223" i="1"/>
  <c r="BS16" i="5" s="1"/>
  <c r="CB223" i="1"/>
  <c r="CA223" i="1"/>
  <c r="BP16" i="5" s="1"/>
  <c r="BY223" i="1"/>
  <c r="BX223" i="1"/>
  <c r="BM16" i="5" s="1"/>
  <c r="BV223" i="1"/>
  <c r="BU223" i="1"/>
  <c r="BJ16" i="5" s="1"/>
  <c r="BS223" i="1"/>
  <c r="BR223" i="1"/>
  <c r="BG16" i="5" s="1"/>
  <c r="BP223" i="1"/>
  <c r="BO223" i="1"/>
  <c r="BD16" i="5" s="1"/>
  <c r="BM223" i="1"/>
  <c r="BL223" i="1"/>
  <c r="BA16" i="5" s="1"/>
  <c r="BJ223" i="1"/>
  <c r="BI223" i="1"/>
  <c r="AX16" i="5" s="1"/>
  <c r="BG223" i="1"/>
  <c r="BF223" i="1"/>
  <c r="AU16" i="5" s="1"/>
  <c r="BD223" i="1"/>
  <c r="BC223" i="1"/>
  <c r="AR16" i="5" s="1"/>
  <c r="BA223" i="1"/>
  <c r="AZ223" i="1"/>
  <c r="AO16" i="5" s="1"/>
  <c r="AX223" i="1"/>
  <c r="AW223" i="1"/>
  <c r="AL16" i="5" s="1"/>
  <c r="AU223" i="1"/>
  <c r="AT223" i="1"/>
  <c r="AR223" i="1"/>
  <c r="AQ223" i="1"/>
  <c r="AO223" i="1"/>
  <c r="AN223" i="1"/>
  <c r="Z16" i="5" s="1"/>
  <c r="AL223" i="1"/>
  <c r="AK223" i="1"/>
  <c r="W16" i="5" s="1"/>
  <c r="AI223" i="1"/>
  <c r="AH223" i="1"/>
  <c r="T16" i="5" s="1"/>
  <c r="V16" i="5" s="1"/>
  <c r="AF223" i="1"/>
  <c r="AC223" i="1"/>
  <c r="AB223" i="1"/>
  <c r="Z223" i="1"/>
  <c r="Y223" i="1"/>
  <c r="X223" i="1"/>
  <c r="V223" i="1"/>
  <c r="U223" i="1"/>
  <c r="S223" i="1"/>
  <c r="R223" i="1"/>
  <c r="Q223" i="1"/>
  <c r="P223" i="1"/>
  <c r="N223" i="1"/>
  <c r="M223" i="1"/>
  <c r="K223" i="1"/>
  <c r="J223" i="1"/>
  <c r="I223" i="1"/>
  <c r="H223" i="1"/>
  <c r="G223" i="1"/>
  <c r="F223" i="1"/>
  <c r="E223" i="1"/>
  <c r="C223" i="1"/>
  <c r="B223" i="1"/>
  <c r="CN222" i="1"/>
  <c r="CM222" i="1"/>
  <c r="CK222" i="1"/>
  <c r="CJ222" i="1"/>
  <c r="CH222" i="1"/>
  <c r="CG222" i="1"/>
  <c r="CE222" i="1"/>
  <c r="CB222" i="1"/>
  <c r="CA222" i="1"/>
  <c r="BY222" i="1"/>
  <c r="BX222" i="1"/>
  <c r="BV222" i="1"/>
  <c r="BU222" i="1"/>
  <c r="BS222" i="1"/>
  <c r="BR222" i="1"/>
  <c r="BP222" i="1"/>
  <c r="BO222" i="1"/>
  <c r="BM222" i="1"/>
  <c r="BL222" i="1"/>
  <c r="BJ222" i="1"/>
  <c r="BI222" i="1"/>
  <c r="BG222" i="1"/>
  <c r="BF222" i="1"/>
  <c r="BD222" i="1"/>
  <c r="BC222" i="1"/>
  <c r="BA222" i="1"/>
  <c r="AZ222" i="1"/>
  <c r="AX222" i="1"/>
  <c r="AW222" i="1"/>
  <c r="AU222" i="1"/>
  <c r="AT222" i="1"/>
  <c r="AR222" i="1"/>
  <c r="AQ222" i="1"/>
  <c r="AO222" i="1"/>
  <c r="AN222" i="1"/>
  <c r="AL222" i="1"/>
  <c r="AK222" i="1"/>
  <c r="AI222" i="1"/>
  <c r="AH222" i="1"/>
  <c r="AF222" i="1"/>
  <c r="AC222" i="1"/>
  <c r="AB222" i="1"/>
  <c r="Z222" i="1"/>
  <c r="Y222" i="1"/>
  <c r="V222" i="1"/>
  <c r="R222" i="1"/>
  <c r="Q222" i="1"/>
  <c r="P222" i="1"/>
  <c r="N222" i="1"/>
  <c r="M222" i="1"/>
  <c r="K222" i="1"/>
  <c r="J222" i="1"/>
  <c r="I222" i="1"/>
  <c r="H222" i="1"/>
  <c r="G222" i="1"/>
  <c r="F222" i="1"/>
  <c r="E222" i="1"/>
  <c r="D222" i="1"/>
  <c r="C222" i="1"/>
  <c r="B222" i="1"/>
  <c r="BQ206" i="1"/>
  <c r="BK206" i="1"/>
  <c r="BH206" i="1"/>
  <c r="BE206" i="1"/>
  <c r="BB206" i="1"/>
  <c r="AY206" i="1"/>
  <c r="AV206" i="1"/>
  <c r="AS206" i="1"/>
  <c r="AP206" i="1"/>
  <c r="AM206" i="1"/>
  <c r="AJ206" i="1"/>
  <c r="AG206" i="1"/>
  <c r="AD206" i="1"/>
  <c r="AA206" i="1"/>
  <c r="BQ205" i="1"/>
  <c r="BK205" i="1"/>
  <c r="BH205" i="1"/>
  <c r="BE205" i="1"/>
  <c r="BB205" i="1"/>
  <c r="AY205" i="1"/>
  <c r="AV205" i="1"/>
  <c r="AP205" i="1"/>
  <c r="AM205" i="1"/>
  <c r="AJ205" i="1"/>
  <c r="AG205" i="1"/>
  <c r="AD205" i="1"/>
  <c r="CO204" i="1"/>
  <c r="CL204" i="1"/>
  <c r="CI204" i="1"/>
  <c r="CF204" i="1"/>
  <c r="CC204" i="1"/>
  <c r="BZ204" i="1"/>
  <c r="BW204" i="1"/>
  <c r="BT204" i="1"/>
  <c r="BQ204" i="1"/>
  <c r="BN204" i="1"/>
  <c r="BK204" i="1"/>
  <c r="BH204" i="1"/>
  <c r="BE204" i="1"/>
  <c r="BB204" i="1"/>
  <c r="AY204" i="1"/>
  <c r="AV204" i="1"/>
  <c r="AS204" i="1"/>
  <c r="AP204" i="1"/>
  <c r="AM204" i="1"/>
  <c r="AJ204" i="1"/>
  <c r="AG204" i="1"/>
  <c r="AD204" i="1"/>
  <c r="AA204" i="1"/>
  <c r="W204" i="1"/>
  <c r="O204" i="1"/>
  <c r="CO203" i="1"/>
  <c r="CL203" i="1"/>
  <c r="CI203" i="1"/>
  <c r="CF203" i="1"/>
  <c r="CC203" i="1"/>
  <c r="BZ203" i="1"/>
  <c r="BW203" i="1"/>
  <c r="BT203" i="1"/>
  <c r="BQ203" i="1"/>
  <c r="BN203" i="1"/>
  <c r="BK203" i="1"/>
  <c r="BH203" i="1"/>
  <c r="BE203" i="1"/>
  <c r="BB203" i="1"/>
  <c r="AY203" i="1"/>
  <c r="AV203" i="1"/>
  <c r="AS203" i="1"/>
  <c r="AP203" i="1"/>
  <c r="AM203" i="1"/>
  <c r="AJ203" i="1"/>
  <c r="AG203" i="1"/>
  <c r="AD203" i="1"/>
  <c r="AA203" i="1"/>
  <c r="W203" i="1"/>
  <c r="O203" i="1"/>
  <c r="CO202" i="1"/>
  <c r="CL202" i="1"/>
  <c r="CI202" i="1"/>
  <c r="CF202" i="1"/>
  <c r="CC202" i="1"/>
  <c r="BZ202" i="1"/>
  <c r="BW202" i="1"/>
  <c r="BT202" i="1"/>
  <c r="BQ202" i="1"/>
  <c r="BN202" i="1"/>
  <c r="BK202" i="1"/>
  <c r="BH202" i="1"/>
  <c r="BE202" i="1"/>
  <c r="BB202" i="1"/>
  <c r="AY202" i="1"/>
  <c r="AV202" i="1"/>
  <c r="AS202" i="1"/>
  <c r="AP202" i="1"/>
  <c r="AM202" i="1"/>
  <c r="AJ202" i="1"/>
  <c r="AG202" i="1"/>
  <c r="AD202" i="1"/>
  <c r="AA202" i="1"/>
  <c r="W202" i="1"/>
  <c r="O202" i="1"/>
  <c r="BQ201" i="1"/>
  <c r="BK201" i="1"/>
  <c r="BH201" i="1"/>
  <c r="BE201" i="1"/>
  <c r="BB201" i="1"/>
  <c r="AY201" i="1"/>
  <c r="AV201" i="1"/>
  <c r="AP201" i="1"/>
  <c r="AM201" i="1"/>
  <c r="AJ201" i="1"/>
  <c r="AG201" i="1"/>
  <c r="AD201" i="1"/>
  <c r="AA201" i="1"/>
  <c r="W201" i="1"/>
  <c r="O201" i="1"/>
  <c r="BQ199" i="1"/>
  <c r="BK199" i="1"/>
  <c r="BH199" i="1"/>
  <c r="BE199" i="1"/>
  <c r="BB199" i="1"/>
  <c r="AY199" i="1"/>
  <c r="AV199" i="1"/>
  <c r="AP199" i="1"/>
  <c r="AM199" i="1"/>
  <c r="AJ199" i="1"/>
  <c r="AD199" i="1"/>
  <c r="O199" i="1"/>
  <c r="CO197" i="1"/>
  <c r="CL197" i="1"/>
  <c r="CI197" i="1"/>
  <c r="CF197" i="1"/>
  <c r="CC197" i="1"/>
  <c r="BZ197" i="1"/>
  <c r="BW197" i="1"/>
  <c r="BT197" i="1"/>
  <c r="BQ197" i="1"/>
  <c r="BN197" i="1"/>
  <c r="BK197" i="1"/>
  <c r="BH197" i="1"/>
  <c r="BE197" i="1"/>
  <c r="BB197" i="1"/>
  <c r="AY197" i="1"/>
  <c r="AV197" i="1"/>
  <c r="AS197" i="1"/>
  <c r="AP197" i="1"/>
  <c r="AM197" i="1"/>
  <c r="AJ197" i="1"/>
  <c r="AG197" i="1"/>
  <c r="AD197" i="1"/>
  <c r="AA197" i="1"/>
  <c r="W197" i="1"/>
  <c r="S197" i="1"/>
  <c r="O197" i="1"/>
  <c r="BQ196" i="1"/>
  <c r="BK196" i="1"/>
  <c r="BH196" i="1"/>
  <c r="BE196" i="1"/>
  <c r="BB196" i="1"/>
  <c r="AY196" i="1"/>
  <c r="AV196" i="1"/>
  <c r="AS196" i="1"/>
  <c r="AP196" i="1"/>
  <c r="AM196" i="1"/>
  <c r="AJ196" i="1"/>
  <c r="AG196" i="1"/>
  <c r="AD196" i="1"/>
  <c r="CO195" i="1"/>
  <c r="CL195" i="1"/>
  <c r="CI195" i="1"/>
  <c r="CF195" i="1"/>
  <c r="CC195" i="1"/>
  <c r="BZ195" i="1"/>
  <c r="BW195" i="1"/>
  <c r="BT195" i="1"/>
  <c r="BQ195" i="1"/>
  <c r="BN195" i="1"/>
  <c r="BK195" i="1"/>
  <c r="BH195" i="1"/>
  <c r="BE195" i="1"/>
  <c r="BB195" i="1"/>
  <c r="AY195" i="1"/>
  <c r="AV195" i="1"/>
  <c r="AS195" i="1"/>
  <c r="AP195" i="1"/>
  <c r="AM195" i="1"/>
  <c r="AJ195" i="1"/>
  <c r="AG195" i="1"/>
  <c r="AD195" i="1"/>
  <c r="AA195" i="1"/>
  <c r="W195" i="1"/>
  <c r="O195" i="1"/>
  <c r="X222" i="1"/>
  <c r="U222" i="1"/>
  <c r="BK190" i="1"/>
  <c r="BH190" i="1"/>
  <c r="BE190" i="1"/>
  <c r="BB190" i="1"/>
  <c r="AY190" i="1"/>
  <c r="AV190" i="1"/>
  <c r="AS190" i="1"/>
  <c r="AP190" i="1"/>
  <c r="AM190" i="1"/>
  <c r="AJ190" i="1"/>
  <c r="AG190" i="1"/>
  <c r="AD190" i="1"/>
  <c r="AA190" i="1"/>
  <c r="W190" i="1"/>
  <c r="O190" i="1"/>
  <c r="BK189" i="1"/>
  <c r="BH189" i="1"/>
  <c r="BE189" i="1"/>
  <c r="BB189" i="1"/>
  <c r="AY189" i="1"/>
  <c r="AV189" i="1"/>
  <c r="AS189" i="1"/>
  <c r="AP189" i="1"/>
  <c r="AM189" i="1"/>
  <c r="AJ189" i="1"/>
  <c r="AG189" i="1"/>
  <c r="AD189" i="1"/>
  <c r="AA189" i="1"/>
  <c r="W189" i="1"/>
  <c r="O189" i="1"/>
  <c r="BK188" i="1"/>
  <c r="BH188" i="1"/>
  <c r="BE188" i="1"/>
  <c r="BB188" i="1"/>
  <c r="AY188" i="1"/>
  <c r="AV188" i="1"/>
  <c r="AS188" i="1"/>
  <c r="AP188" i="1"/>
  <c r="AM188" i="1"/>
  <c r="AJ188" i="1"/>
  <c r="AG188" i="1"/>
  <c r="AD188" i="1"/>
  <c r="AA188" i="1"/>
  <c r="K15" i="5" s="1"/>
  <c r="W188" i="1"/>
  <c r="O188" i="1"/>
  <c r="BN185" i="1"/>
  <c r="BK185" i="1"/>
  <c r="BH185" i="1"/>
  <c r="BE185" i="1"/>
  <c r="BB185" i="1"/>
  <c r="AY185" i="1"/>
  <c r="AV185" i="1"/>
  <c r="AS185" i="1"/>
  <c r="AP185" i="1"/>
  <c r="AM185" i="1"/>
  <c r="AJ185" i="1"/>
  <c r="AG185" i="1"/>
  <c r="AD185" i="1"/>
  <c r="AA185" i="1"/>
  <c r="W185" i="1"/>
  <c r="O185" i="1"/>
  <c r="BK184" i="1"/>
  <c r="BH184" i="1"/>
  <c r="BE184" i="1"/>
  <c r="BB184" i="1"/>
  <c r="AY184" i="1"/>
  <c r="AV184" i="1"/>
  <c r="AS184" i="1"/>
  <c r="AP184" i="1"/>
  <c r="AM184" i="1"/>
  <c r="AJ184" i="1"/>
  <c r="AX181" i="1"/>
  <c r="AX221" i="1" s="1"/>
  <c r="AW181" i="1"/>
  <c r="AW221" i="1" s="1"/>
  <c r="AU181" i="1"/>
  <c r="AU221" i="1" s="1"/>
  <c r="AT181" i="1"/>
  <c r="AT221" i="1" s="1"/>
  <c r="AO181" i="1"/>
  <c r="AO221" i="1" s="1"/>
  <c r="AN181" i="1"/>
  <c r="AN221" i="1" s="1"/>
  <c r="AL181" i="1"/>
  <c r="AL221" i="1" s="1"/>
  <c r="AK181" i="1"/>
  <c r="AK221" i="1" s="1"/>
  <c r="AI181" i="1"/>
  <c r="AI221" i="1" s="1"/>
  <c r="AH181" i="1"/>
  <c r="AH221" i="1" s="1"/>
  <c r="AF181" i="1"/>
  <c r="AF221" i="1" s="1"/>
  <c r="AE181" i="1"/>
  <c r="AE221" i="1" s="1"/>
  <c r="AC181" i="1"/>
  <c r="AC221" i="1" s="1"/>
  <c r="AB181" i="1"/>
  <c r="AB221" i="1" s="1"/>
  <c r="Z181" i="1"/>
  <c r="Z221" i="1" s="1"/>
  <c r="Y181" i="1"/>
  <c r="Y221" i="1" s="1"/>
  <c r="CO180" i="1"/>
  <c r="BY13" i="5" s="1"/>
  <c r="CA13" i="5" s="1"/>
  <c r="CL180" i="1"/>
  <c r="BV13" i="5" s="1"/>
  <c r="BX13" i="5" s="1"/>
  <c r="CI180" i="1"/>
  <c r="BS13" i="5" s="1"/>
  <c r="CF180" i="1"/>
  <c r="CC180" i="1"/>
  <c r="BP13" i="5" s="1"/>
  <c r="BR13" i="5" s="1"/>
  <c r="BZ180" i="1"/>
  <c r="BM13" i="5" s="1"/>
  <c r="BW180" i="1"/>
  <c r="BJ13" i="5" s="1"/>
  <c r="BT180" i="1"/>
  <c r="BG13" i="5" s="1"/>
  <c r="BQ180" i="1"/>
  <c r="BD13" i="5" s="1"/>
  <c r="BN180" i="1"/>
  <c r="BA13" i="5" s="1"/>
  <c r="BK180" i="1"/>
  <c r="AX13" i="5" s="1"/>
  <c r="BH180" i="1"/>
  <c r="AU13" i="5" s="1"/>
  <c r="BE180" i="1"/>
  <c r="AR13" i="5" s="1"/>
  <c r="BB180" i="1"/>
  <c r="AO13" i="5" s="1"/>
  <c r="AY180" i="1"/>
  <c r="AL13" i="5" s="1"/>
  <c r="AV180" i="1"/>
  <c r="AI13" i="5" s="1"/>
  <c r="AS180" i="1"/>
  <c r="AP180" i="1"/>
  <c r="Z13" i="5" s="1"/>
  <c r="AM180" i="1"/>
  <c r="W13" i="5" s="1"/>
  <c r="AJ180" i="1"/>
  <c r="T13" i="5" s="1"/>
  <c r="AG180" i="1"/>
  <c r="Q13" i="5" s="1"/>
  <c r="AD180" i="1"/>
  <c r="N13" i="5" s="1"/>
  <c r="AA180" i="1"/>
  <c r="K13" i="5" s="1"/>
  <c r="AV178" i="1"/>
  <c r="AP178" i="1"/>
  <c r="AM178" i="1"/>
  <c r="AJ178" i="1"/>
  <c r="BQ177" i="1"/>
  <c r="BK177" i="1"/>
  <c r="BH177" i="1"/>
  <c r="BE177" i="1"/>
  <c r="BB177" i="1"/>
  <c r="AY177" i="1"/>
  <c r="AV177" i="1"/>
  <c r="AS177" i="1"/>
  <c r="AP177" i="1"/>
  <c r="AM177" i="1"/>
  <c r="AJ177" i="1"/>
  <c r="AG177" i="1"/>
  <c r="AD177" i="1"/>
  <c r="BZ176" i="1"/>
  <c r="BQ176" i="1"/>
  <c r="BK176" i="1"/>
  <c r="BH176" i="1"/>
  <c r="BE176" i="1"/>
  <c r="BB176" i="1"/>
  <c r="AY176" i="1"/>
  <c r="AV176" i="1"/>
  <c r="AS176" i="1"/>
  <c r="AP176" i="1"/>
  <c r="AM176" i="1"/>
  <c r="AJ176" i="1"/>
  <c r="AG176" i="1"/>
  <c r="AD176" i="1"/>
  <c r="AA176" i="1"/>
  <c r="W176" i="1"/>
  <c r="O176" i="1"/>
  <c r="BQ175" i="1"/>
  <c r="BK175" i="1"/>
  <c r="BH175" i="1"/>
  <c r="BB175" i="1"/>
  <c r="AY175" i="1"/>
  <c r="AV175" i="1"/>
  <c r="AP175" i="1"/>
  <c r="AM175" i="1"/>
  <c r="AJ175" i="1"/>
  <c r="AG175" i="1"/>
  <c r="AD175" i="1"/>
  <c r="W175" i="1"/>
  <c r="BQ174" i="1"/>
  <c r="BK174" i="1"/>
  <c r="BH174" i="1"/>
  <c r="BE174" i="1"/>
  <c r="BB174" i="1"/>
  <c r="AY174" i="1"/>
  <c r="AV174" i="1"/>
  <c r="AP174" i="1"/>
  <c r="AM174" i="1"/>
  <c r="AJ174" i="1"/>
  <c r="AG174" i="1"/>
  <c r="AD174" i="1"/>
  <c r="CO173" i="1"/>
  <c r="CL173" i="1"/>
  <c r="CI173" i="1"/>
  <c r="CI221" i="1" s="1"/>
  <c r="CF173" i="1"/>
  <c r="CC173" i="1"/>
  <c r="CC221" i="1" s="1"/>
  <c r="BZ173" i="1"/>
  <c r="BW173" i="1"/>
  <c r="BW221" i="1" s="1"/>
  <c r="BT173" i="1"/>
  <c r="BQ173" i="1"/>
  <c r="BN173" i="1"/>
  <c r="BK173" i="1"/>
  <c r="BH173" i="1"/>
  <c r="BE173" i="1"/>
  <c r="BB173" i="1"/>
  <c r="AY173" i="1"/>
  <c r="AV173" i="1"/>
  <c r="AS173" i="1"/>
  <c r="AP173" i="1"/>
  <c r="AM173" i="1"/>
  <c r="AJ173" i="1"/>
  <c r="AG173" i="1"/>
  <c r="AD173" i="1"/>
  <c r="AA173" i="1"/>
  <c r="W173" i="1"/>
  <c r="O173" i="1"/>
  <c r="BQ172" i="1"/>
  <c r="BK172" i="1"/>
  <c r="BK221" i="1" s="1"/>
  <c r="BH172" i="1"/>
  <c r="BE172" i="1"/>
  <c r="BE221" i="1" s="1"/>
  <c r="BB172" i="1"/>
  <c r="AY172" i="1"/>
  <c r="AS172" i="1"/>
  <c r="AP172" i="1"/>
  <c r="AD172" i="1"/>
  <c r="AA172" i="1"/>
  <c r="W172" i="1"/>
  <c r="O172" i="1"/>
  <c r="O221" i="1" s="1"/>
  <c r="CO166" i="1"/>
  <c r="CL166" i="1"/>
  <c r="CI166" i="1"/>
  <c r="CF166" i="1"/>
  <c r="CC166" i="1"/>
  <c r="BZ166" i="1"/>
  <c r="BW166" i="1"/>
  <c r="BT166" i="1"/>
  <c r="BQ166" i="1"/>
  <c r="BN166" i="1"/>
  <c r="BK166" i="1"/>
  <c r="BH166" i="1"/>
  <c r="BE166" i="1"/>
  <c r="BB166" i="1"/>
  <c r="AY166" i="1"/>
  <c r="AV166" i="1"/>
  <c r="AS166" i="1"/>
  <c r="AP166" i="1"/>
  <c r="AM166" i="1"/>
  <c r="AJ166" i="1"/>
  <c r="AG166" i="1"/>
  <c r="AD166" i="1"/>
  <c r="AA166" i="1"/>
  <c r="O166" i="1"/>
  <c r="BH165" i="1"/>
  <c r="AR20" i="5" s="1"/>
  <c r="BE165" i="1"/>
  <c r="BB165" i="1"/>
  <c r="AY165" i="1"/>
  <c r="AV165" i="1"/>
  <c r="AS165" i="1"/>
  <c r="AP165" i="1"/>
  <c r="AM165" i="1"/>
  <c r="AJ165" i="1"/>
  <c r="AG165" i="1"/>
  <c r="AD165" i="1"/>
  <c r="W165" i="1"/>
  <c r="H12" i="5" s="1"/>
  <c r="J12" i="5" s="1"/>
  <c r="CO160" i="1"/>
  <c r="CL160" i="1"/>
  <c r="CI160" i="1"/>
  <c r="CF160" i="1"/>
  <c r="CC160" i="1"/>
  <c r="BZ160" i="1"/>
  <c r="BW160" i="1"/>
  <c r="BT160" i="1"/>
  <c r="BQ160" i="1"/>
  <c r="BN160" i="1"/>
  <c r="BK160" i="1"/>
  <c r="BH160" i="1"/>
  <c r="BE160" i="1"/>
  <c r="BB160" i="1"/>
  <c r="AY160" i="1"/>
  <c r="AV160" i="1"/>
  <c r="AS160" i="1"/>
  <c r="AP160" i="1"/>
  <c r="AM160" i="1"/>
  <c r="AJ160" i="1"/>
  <c r="AG160" i="1"/>
  <c r="AD160" i="1"/>
  <c r="AA160" i="1"/>
  <c r="W160" i="1"/>
  <c r="O160" i="1"/>
  <c r="CN159" i="1"/>
  <c r="CM159" i="1"/>
  <c r="CM161" i="1" s="1"/>
  <c r="CK159" i="1"/>
  <c r="CJ159" i="1"/>
  <c r="CJ161" i="1" s="1"/>
  <c r="CH159" i="1"/>
  <c r="CG159" i="1"/>
  <c r="CG161" i="1" s="1"/>
  <c r="CE159" i="1"/>
  <c r="CB159" i="1"/>
  <c r="CA159" i="1"/>
  <c r="CA161" i="1" s="1"/>
  <c r="BY159" i="1"/>
  <c r="BX159" i="1"/>
  <c r="BX161" i="1" s="1"/>
  <c r="BV159" i="1"/>
  <c r="BU159" i="1"/>
  <c r="BU161" i="1" s="1"/>
  <c r="BS159" i="1"/>
  <c r="BR159" i="1"/>
  <c r="BR161" i="1" s="1"/>
  <c r="BP159" i="1"/>
  <c r="BO159" i="1"/>
  <c r="BO161" i="1" s="1"/>
  <c r="BM159" i="1"/>
  <c r="BL159" i="1"/>
  <c r="BL161" i="1" s="1"/>
  <c r="BJ159" i="1"/>
  <c r="BI159" i="1"/>
  <c r="BI161" i="1" s="1"/>
  <c r="BG159" i="1"/>
  <c r="BF159" i="1"/>
  <c r="BF161" i="1" s="1"/>
  <c r="BD159" i="1"/>
  <c r="BC159" i="1"/>
  <c r="BC161" i="1" s="1"/>
  <c r="AX159" i="1"/>
  <c r="AW159" i="1"/>
  <c r="AW161" i="1" s="1"/>
  <c r="AU159" i="1"/>
  <c r="AT159" i="1"/>
  <c r="AT161" i="1" s="1"/>
  <c r="AR159" i="1"/>
  <c r="AF9" i="5" s="1"/>
  <c r="AQ159" i="1"/>
  <c r="AQ161" i="1" s="1"/>
  <c r="AO159" i="1"/>
  <c r="AN159" i="1"/>
  <c r="AN161" i="1" s="1"/>
  <c r="AL159" i="1"/>
  <c r="AK159" i="1"/>
  <c r="AK161" i="1" s="1"/>
  <c r="AI159" i="1"/>
  <c r="AH159" i="1"/>
  <c r="AH161" i="1" s="1"/>
  <c r="AF159" i="1"/>
  <c r="AE159" i="1"/>
  <c r="AE161" i="1" s="1"/>
  <c r="Z159" i="1"/>
  <c r="Z161" i="1" s="1"/>
  <c r="Y159" i="1"/>
  <c r="Y161" i="1" s="1"/>
  <c r="AM158" i="1"/>
  <c r="AJ158" i="1"/>
  <c r="AG158" i="1"/>
  <c r="AD158" i="1"/>
  <c r="AA158" i="1"/>
  <c r="O158" i="1"/>
  <c r="CO156" i="1"/>
  <c r="CL156" i="1"/>
  <c r="CI156" i="1"/>
  <c r="CF156" i="1"/>
  <c r="CC156" i="1"/>
  <c r="BZ156" i="1"/>
  <c r="BW156" i="1"/>
  <c r="BT156" i="1"/>
  <c r="BQ156" i="1"/>
  <c r="BN156" i="1"/>
  <c r="BK156" i="1"/>
  <c r="BH156" i="1"/>
  <c r="BE156" i="1"/>
  <c r="BB156" i="1"/>
  <c r="AY156" i="1"/>
  <c r="AV156" i="1"/>
  <c r="AS156" i="1"/>
  <c r="AP156" i="1"/>
  <c r="AM156" i="1"/>
  <c r="AJ156" i="1"/>
  <c r="AG156" i="1"/>
  <c r="AD156" i="1"/>
  <c r="AA156" i="1"/>
  <c r="W156" i="1"/>
  <c r="O156" i="1"/>
  <c r="CL155" i="1"/>
  <c r="CI155" i="1"/>
  <c r="CF155" i="1"/>
  <c r="CC155" i="1"/>
  <c r="BZ155" i="1"/>
  <c r="BW155" i="1"/>
  <c r="BT155" i="1"/>
  <c r="BQ155" i="1"/>
  <c r="BN155" i="1"/>
  <c r="BK155" i="1"/>
  <c r="BH155" i="1"/>
  <c r="BE155" i="1"/>
  <c r="BB155" i="1"/>
  <c r="AY155" i="1"/>
  <c r="AV155" i="1"/>
  <c r="AS155" i="1"/>
  <c r="AP155" i="1"/>
  <c r="AM155" i="1"/>
  <c r="AJ155" i="1"/>
  <c r="AG155" i="1"/>
  <c r="AD155" i="1"/>
  <c r="AA155" i="1"/>
  <c r="W155" i="1"/>
  <c r="O155" i="1"/>
  <c r="CO151" i="1"/>
  <c r="CL151" i="1"/>
  <c r="CI151" i="1"/>
  <c r="CF151" i="1"/>
  <c r="CC151" i="1"/>
  <c r="BZ151" i="1"/>
  <c r="BW151" i="1"/>
  <c r="BT151" i="1"/>
  <c r="BQ151" i="1"/>
  <c r="BN151" i="1"/>
  <c r="BK151" i="1"/>
  <c r="BH151" i="1"/>
  <c r="BE151" i="1"/>
  <c r="BB151" i="1"/>
  <c r="AY151" i="1"/>
  <c r="AV151" i="1"/>
  <c r="AS151" i="1"/>
  <c r="AP151" i="1"/>
  <c r="AM151" i="1"/>
  <c r="AJ151" i="1"/>
  <c r="AG151" i="1"/>
  <c r="AD151" i="1"/>
  <c r="AA151" i="1"/>
  <c r="W151" i="1"/>
  <c r="O151" i="1"/>
  <c r="CO150" i="1"/>
  <c r="CL150" i="1"/>
  <c r="CI150" i="1"/>
  <c r="CF150" i="1"/>
  <c r="CC150" i="1"/>
  <c r="BZ150" i="1"/>
  <c r="BW150" i="1"/>
  <c r="BT150" i="1"/>
  <c r="BQ150" i="1"/>
  <c r="BN150" i="1"/>
  <c r="BK150" i="1"/>
  <c r="BH150" i="1"/>
  <c r="BE150" i="1"/>
  <c r="BB150" i="1"/>
  <c r="AY150" i="1"/>
  <c r="AV150" i="1"/>
  <c r="AS150" i="1"/>
  <c r="AP150" i="1"/>
  <c r="AM150" i="1"/>
  <c r="AJ150" i="1"/>
  <c r="AG150" i="1"/>
  <c r="AD150" i="1"/>
  <c r="AA150" i="1"/>
  <c r="W150" i="1"/>
  <c r="O150" i="1"/>
  <c r="CO149" i="1"/>
  <c r="CL149" i="1"/>
  <c r="CI149" i="1"/>
  <c r="CF149" i="1"/>
  <c r="CC149" i="1"/>
  <c r="BZ149" i="1"/>
  <c r="BW149" i="1"/>
  <c r="BT149" i="1"/>
  <c r="BQ149" i="1"/>
  <c r="BN149" i="1"/>
  <c r="BK149" i="1"/>
  <c r="BH149" i="1"/>
  <c r="BE149" i="1"/>
  <c r="BB149" i="1"/>
  <c r="AY149" i="1"/>
  <c r="AV149" i="1"/>
  <c r="AS149" i="1"/>
  <c r="AP149" i="1"/>
  <c r="AM149" i="1"/>
  <c r="AJ149" i="1"/>
  <c r="AG149" i="1"/>
  <c r="AD149" i="1"/>
  <c r="AA149" i="1"/>
  <c r="W149" i="1"/>
  <c r="O149" i="1"/>
  <c r="BW148" i="1"/>
  <c r="BQ148" i="1"/>
  <c r="BN148" i="1"/>
  <c r="BK148" i="1"/>
  <c r="BH148" i="1"/>
  <c r="BE148" i="1"/>
  <c r="BB148" i="1"/>
  <c r="AY148" i="1"/>
  <c r="AV148" i="1"/>
  <c r="AS148" i="1"/>
  <c r="AP148" i="1"/>
  <c r="AM148" i="1"/>
  <c r="AJ148" i="1"/>
  <c r="AG148" i="1"/>
  <c r="AD148" i="1"/>
  <c r="W148" i="1"/>
  <c r="O148" i="1"/>
  <c r="BW147" i="1"/>
  <c r="BT147" i="1"/>
  <c r="BQ147" i="1"/>
  <c r="BN147" i="1"/>
  <c r="BK147" i="1"/>
  <c r="BH147" i="1"/>
  <c r="BE147" i="1"/>
  <c r="BB147" i="1"/>
  <c r="AY147" i="1"/>
  <c r="AV147" i="1"/>
  <c r="AS147" i="1"/>
  <c r="AP147" i="1"/>
  <c r="AM147" i="1"/>
  <c r="AJ147" i="1"/>
  <c r="AG147" i="1"/>
  <c r="AD147" i="1"/>
  <c r="W147" i="1"/>
  <c r="O147" i="1"/>
  <c r="CO146" i="1"/>
  <c r="CL146" i="1"/>
  <c r="CI146" i="1"/>
  <c r="CF146" i="1"/>
  <c r="CC146" i="1"/>
  <c r="BZ146" i="1"/>
  <c r="BW146" i="1"/>
  <c r="BT146" i="1"/>
  <c r="BQ146" i="1"/>
  <c r="BN146" i="1"/>
  <c r="BK146" i="1"/>
  <c r="BH146" i="1"/>
  <c r="BE146" i="1"/>
  <c r="BB146" i="1"/>
  <c r="AY146" i="1"/>
  <c r="AV146" i="1"/>
  <c r="AS146" i="1"/>
  <c r="AP146" i="1"/>
  <c r="AM146" i="1"/>
  <c r="AJ146" i="1"/>
  <c r="AG146" i="1"/>
  <c r="AD146" i="1"/>
  <c r="W146" i="1"/>
  <c r="O146" i="1"/>
  <c r="CO145" i="1"/>
  <c r="CL145" i="1"/>
  <c r="CI145" i="1"/>
  <c r="CF145" i="1"/>
  <c r="CC145" i="1"/>
  <c r="BZ145" i="1"/>
  <c r="BW145" i="1"/>
  <c r="BT145" i="1"/>
  <c r="BQ145" i="1"/>
  <c r="BN145" i="1"/>
  <c r="BK145" i="1"/>
  <c r="BH145" i="1"/>
  <c r="BE145" i="1"/>
  <c r="BB145" i="1"/>
  <c r="AY145" i="1"/>
  <c r="AV145" i="1"/>
  <c r="AS145" i="1"/>
  <c r="AP145" i="1"/>
  <c r="AM145" i="1"/>
  <c r="AJ145" i="1"/>
  <c r="AG145" i="1"/>
  <c r="AD145" i="1"/>
  <c r="AA145" i="1"/>
  <c r="W145" i="1"/>
  <c r="O145" i="1"/>
  <c r="CO144" i="1"/>
  <c r="CL144" i="1"/>
  <c r="CI144" i="1"/>
  <c r="CF144" i="1"/>
  <c r="CC144" i="1"/>
  <c r="BZ144" i="1"/>
  <c r="BW144" i="1"/>
  <c r="BT144" i="1"/>
  <c r="BQ144" i="1"/>
  <c r="BN144" i="1"/>
  <c r="BK144" i="1"/>
  <c r="BH144" i="1"/>
  <c r="BE144" i="1"/>
  <c r="BB144" i="1"/>
  <c r="AY144" i="1"/>
  <c r="AV144" i="1"/>
  <c r="AS144" i="1"/>
  <c r="AP144" i="1"/>
  <c r="AM144" i="1"/>
  <c r="AJ144" i="1"/>
  <c r="AG144" i="1"/>
  <c r="AD144" i="1"/>
  <c r="AA144" i="1"/>
  <c r="W144" i="1"/>
  <c r="O144" i="1"/>
  <c r="CO139" i="1"/>
  <c r="CL139" i="1"/>
  <c r="CI139" i="1"/>
  <c r="CF139" i="1"/>
  <c r="CC139" i="1"/>
  <c r="BZ139" i="1"/>
  <c r="BW139" i="1"/>
  <c r="BT139" i="1"/>
  <c r="BQ139" i="1"/>
  <c r="BN139" i="1"/>
  <c r="BK139" i="1"/>
  <c r="BH139" i="1"/>
  <c r="BE139" i="1"/>
  <c r="BB139" i="1"/>
  <c r="AY139" i="1"/>
  <c r="AV139" i="1"/>
  <c r="AS139" i="1"/>
  <c r="AP139" i="1"/>
  <c r="AM139" i="1"/>
  <c r="AJ139" i="1"/>
  <c r="AG139" i="1"/>
  <c r="AD139" i="1"/>
  <c r="W139" i="1"/>
  <c r="O139" i="1"/>
  <c r="CO138" i="1"/>
  <c r="CL138" i="1"/>
  <c r="CI138" i="1"/>
  <c r="CF138" i="1"/>
  <c r="CC138" i="1"/>
  <c r="BZ138" i="1"/>
  <c r="BW138" i="1"/>
  <c r="BT138" i="1"/>
  <c r="BQ138" i="1"/>
  <c r="BN138" i="1"/>
  <c r="BK138" i="1"/>
  <c r="BH138" i="1"/>
  <c r="BE138" i="1"/>
  <c r="BB138" i="1"/>
  <c r="AY138" i="1"/>
  <c r="AV138" i="1"/>
  <c r="AS138" i="1"/>
  <c r="AP138" i="1"/>
  <c r="AM138" i="1"/>
  <c r="AJ138" i="1"/>
  <c r="AG138" i="1"/>
  <c r="AD138" i="1"/>
  <c r="W138" i="1"/>
  <c r="O138" i="1"/>
  <c r="BT137" i="1"/>
  <c r="BQ137" i="1"/>
  <c r="BN137" i="1"/>
  <c r="BK137" i="1"/>
  <c r="BH137" i="1"/>
  <c r="BE137" i="1"/>
  <c r="BB137" i="1"/>
  <c r="AY137" i="1"/>
  <c r="AV137" i="1"/>
  <c r="AS137" i="1"/>
  <c r="AP137" i="1"/>
  <c r="AM137" i="1"/>
  <c r="AJ137" i="1"/>
  <c r="AG137" i="1"/>
  <c r="AD137" i="1"/>
  <c r="O137" i="1"/>
  <c r="CO136" i="1"/>
  <c r="CL136" i="1"/>
  <c r="CI136" i="1"/>
  <c r="CF136" i="1"/>
  <c r="CC136" i="1"/>
  <c r="BZ136" i="1"/>
  <c r="BW136" i="1"/>
  <c r="BT136" i="1"/>
  <c r="BQ136" i="1"/>
  <c r="BN136" i="1"/>
  <c r="BK136" i="1"/>
  <c r="BH136" i="1"/>
  <c r="BE136" i="1"/>
  <c r="BB136" i="1"/>
  <c r="AY136" i="1"/>
  <c r="AV136" i="1"/>
  <c r="AS136" i="1"/>
  <c r="AP136" i="1"/>
  <c r="AM136" i="1"/>
  <c r="AJ136" i="1"/>
  <c r="AG136" i="1"/>
  <c r="AD136" i="1"/>
  <c r="AA136" i="1"/>
  <c r="W136" i="1"/>
  <c r="O136" i="1"/>
  <c r="CO135" i="1"/>
  <c r="CL135" i="1"/>
  <c r="CI135" i="1"/>
  <c r="CF135" i="1"/>
  <c r="CC135" i="1"/>
  <c r="BZ135" i="1"/>
  <c r="BW135" i="1"/>
  <c r="BT135" i="1"/>
  <c r="BQ135" i="1"/>
  <c r="BN135" i="1"/>
  <c r="BK135" i="1"/>
  <c r="BH135" i="1"/>
  <c r="BE135" i="1"/>
  <c r="BB135" i="1"/>
  <c r="AY135" i="1"/>
  <c r="AV135" i="1"/>
  <c r="AS135" i="1"/>
  <c r="AP135" i="1"/>
  <c r="AM135" i="1"/>
  <c r="AJ135" i="1"/>
  <c r="AG135" i="1"/>
  <c r="AD135" i="1"/>
  <c r="AA135" i="1"/>
  <c r="W135" i="1"/>
  <c r="O135" i="1"/>
  <c r="CO134" i="1"/>
  <c r="CL134" i="1"/>
  <c r="CI134" i="1"/>
  <c r="CF134" i="1"/>
  <c r="CC134" i="1"/>
  <c r="BZ134" i="1"/>
  <c r="BW134" i="1"/>
  <c r="BT134" i="1"/>
  <c r="BQ134" i="1"/>
  <c r="BN134" i="1"/>
  <c r="BK134" i="1"/>
  <c r="BH134" i="1"/>
  <c r="BE134" i="1"/>
  <c r="BB134" i="1"/>
  <c r="AY134" i="1"/>
  <c r="AV134" i="1"/>
  <c r="AS134" i="1"/>
  <c r="AP134" i="1"/>
  <c r="AM134" i="1"/>
  <c r="AJ134" i="1"/>
  <c r="AG134" i="1"/>
  <c r="AD134" i="1"/>
  <c r="AA134" i="1"/>
  <c r="W134" i="1"/>
  <c r="O134" i="1"/>
  <c r="AV133" i="1"/>
  <c r="AP133" i="1"/>
  <c r="AM133" i="1"/>
  <c r="AJ133" i="1"/>
  <c r="BQ132" i="1"/>
  <c r="BK132" i="1"/>
  <c r="BH132" i="1"/>
  <c r="BE132" i="1"/>
  <c r="BB132" i="1"/>
  <c r="AY132" i="1"/>
  <c r="AV132" i="1"/>
  <c r="AS132" i="1"/>
  <c r="AP132" i="1"/>
  <c r="AM132" i="1"/>
  <c r="AJ132" i="1"/>
  <c r="AG132" i="1"/>
  <c r="AD132" i="1"/>
  <c r="AA132" i="1"/>
  <c r="CO131" i="1"/>
  <c r="CL131" i="1"/>
  <c r="CI131" i="1"/>
  <c r="CF131" i="1"/>
  <c r="CC131" i="1"/>
  <c r="BZ131" i="1"/>
  <c r="BW131" i="1"/>
  <c r="BT131" i="1"/>
  <c r="BQ131" i="1"/>
  <c r="BH131" i="1"/>
  <c r="BE131" i="1"/>
  <c r="BB131" i="1"/>
  <c r="AY131" i="1"/>
  <c r="AV131" i="1"/>
  <c r="AS131" i="1"/>
  <c r="AP131" i="1"/>
  <c r="AM131" i="1"/>
  <c r="AJ131" i="1"/>
  <c r="AG131" i="1"/>
  <c r="AD131" i="1"/>
  <c r="O131" i="1"/>
  <c r="BQ130" i="1"/>
  <c r="BK130" i="1"/>
  <c r="BH130" i="1"/>
  <c r="BE130" i="1"/>
  <c r="BB130" i="1"/>
  <c r="AY130" i="1"/>
  <c r="AV130" i="1"/>
  <c r="AS130" i="1"/>
  <c r="AP130" i="1"/>
  <c r="AM130" i="1"/>
  <c r="AJ130" i="1"/>
  <c r="AG130" i="1"/>
  <c r="AD130" i="1"/>
  <c r="CO129" i="1"/>
  <c r="CL129" i="1"/>
  <c r="CF129" i="1"/>
  <c r="CC129" i="1"/>
  <c r="BZ129" i="1"/>
  <c r="BW129" i="1"/>
  <c r="BT129" i="1"/>
  <c r="BQ129" i="1"/>
  <c r="BN129" i="1"/>
  <c r="BK129" i="1"/>
  <c r="BH129" i="1"/>
  <c r="BE129" i="1"/>
  <c r="BB129" i="1"/>
  <c r="AY129" i="1"/>
  <c r="AV129" i="1"/>
  <c r="AS129" i="1"/>
  <c r="AP129" i="1"/>
  <c r="AM129" i="1"/>
  <c r="AJ129" i="1"/>
  <c r="AG129" i="1"/>
  <c r="AD129" i="1"/>
  <c r="AA129" i="1"/>
  <c r="W129" i="1"/>
  <c r="O129" i="1"/>
  <c r="BT127" i="1"/>
  <c r="BQ127" i="1"/>
  <c r="BK127" i="1"/>
  <c r="BH127" i="1"/>
  <c r="BE127" i="1"/>
  <c r="BB127" i="1"/>
  <c r="AY127" i="1"/>
  <c r="AV127" i="1"/>
  <c r="AS127" i="1"/>
  <c r="AP127" i="1"/>
  <c r="AM127" i="1"/>
  <c r="AJ127" i="1"/>
  <c r="AG127" i="1"/>
  <c r="AD127" i="1"/>
  <c r="CO126" i="1"/>
  <c r="CL126" i="1"/>
  <c r="CI126" i="1"/>
  <c r="CF126" i="1"/>
  <c r="CC126" i="1"/>
  <c r="BZ126" i="1"/>
  <c r="BW126" i="1"/>
  <c r="BT126" i="1"/>
  <c r="BQ126" i="1"/>
  <c r="BN126" i="1"/>
  <c r="BK126" i="1"/>
  <c r="BH126" i="1"/>
  <c r="BE126" i="1"/>
  <c r="BB126" i="1"/>
  <c r="AY126" i="1"/>
  <c r="AV126" i="1"/>
  <c r="AS126" i="1"/>
  <c r="AP126" i="1"/>
  <c r="AM126" i="1"/>
  <c r="AJ126" i="1"/>
  <c r="AG126" i="1"/>
  <c r="AD126" i="1"/>
  <c r="AA126" i="1"/>
  <c r="W126" i="1"/>
  <c r="O126" i="1"/>
  <c r="CO125" i="1"/>
  <c r="CL125" i="1"/>
  <c r="CI125" i="1"/>
  <c r="CF125" i="1"/>
  <c r="CC125" i="1"/>
  <c r="BZ125" i="1"/>
  <c r="BW125" i="1"/>
  <c r="BT125" i="1"/>
  <c r="BQ125" i="1"/>
  <c r="BN125" i="1"/>
  <c r="BK125" i="1"/>
  <c r="BH125" i="1"/>
  <c r="BE125" i="1"/>
  <c r="BB125" i="1"/>
  <c r="AY125" i="1"/>
  <c r="AV125" i="1"/>
  <c r="AS125" i="1"/>
  <c r="AP125" i="1"/>
  <c r="AM125" i="1"/>
  <c r="AJ125" i="1"/>
  <c r="AG125" i="1"/>
  <c r="AD125" i="1"/>
  <c r="AA125" i="1"/>
  <c r="W125" i="1"/>
  <c r="O125" i="1"/>
  <c r="CO124" i="1"/>
  <c r="CL124" i="1"/>
  <c r="CI124" i="1"/>
  <c r="CF124" i="1"/>
  <c r="CC124" i="1"/>
  <c r="BZ124" i="1"/>
  <c r="BW124" i="1"/>
  <c r="BT124" i="1"/>
  <c r="BQ124" i="1"/>
  <c r="BN124" i="1"/>
  <c r="BK124" i="1"/>
  <c r="BH124" i="1"/>
  <c r="BE124" i="1"/>
  <c r="BB124" i="1"/>
  <c r="AY124" i="1"/>
  <c r="AV124" i="1"/>
  <c r="AS124" i="1"/>
  <c r="AP124" i="1"/>
  <c r="AM124" i="1"/>
  <c r="AJ124" i="1"/>
  <c r="AG124" i="1"/>
  <c r="AD124" i="1"/>
  <c r="AA124" i="1"/>
  <c r="W124" i="1"/>
  <c r="O124" i="1"/>
  <c r="CO123" i="1"/>
  <c r="CL123" i="1"/>
  <c r="CI123" i="1"/>
  <c r="CF123" i="1"/>
  <c r="CC123" i="1"/>
  <c r="BZ123" i="1"/>
  <c r="BW123" i="1"/>
  <c r="BT123" i="1"/>
  <c r="BQ123" i="1"/>
  <c r="BN123" i="1"/>
  <c r="BK123" i="1"/>
  <c r="BH123" i="1"/>
  <c r="BE123" i="1"/>
  <c r="BB123" i="1"/>
  <c r="AY123" i="1"/>
  <c r="AV123" i="1"/>
  <c r="AS123" i="1"/>
  <c r="AP123" i="1"/>
  <c r="AM123" i="1"/>
  <c r="AJ123" i="1"/>
  <c r="AG123" i="1"/>
  <c r="AD123" i="1"/>
  <c r="AA123" i="1"/>
  <c r="W123" i="1"/>
  <c r="O123" i="1"/>
  <c r="CO122" i="1"/>
  <c r="CL122" i="1"/>
  <c r="CI122" i="1"/>
  <c r="CF122" i="1"/>
  <c r="CC122" i="1"/>
  <c r="BZ122" i="1"/>
  <c r="BW122" i="1"/>
  <c r="BT122" i="1"/>
  <c r="BQ122" i="1"/>
  <c r="BN122" i="1"/>
  <c r="BK122" i="1"/>
  <c r="BH122" i="1"/>
  <c r="BE122" i="1"/>
  <c r="BB122" i="1"/>
  <c r="AY122" i="1"/>
  <c r="AV122" i="1"/>
  <c r="AS122" i="1"/>
  <c r="AP122" i="1"/>
  <c r="AM122" i="1"/>
  <c r="AJ122" i="1"/>
  <c r="AG122" i="1"/>
  <c r="AD122" i="1"/>
  <c r="AA122" i="1"/>
  <c r="W122" i="1"/>
  <c r="O122" i="1"/>
  <c r="AV121" i="1"/>
  <c r="AP121" i="1"/>
  <c r="AM121" i="1"/>
  <c r="AJ121" i="1"/>
  <c r="AG121" i="1"/>
  <c r="CO120" i="1"/>
  <c r="CI120" i="1"/>
  <c r="CF120" i="1"/>
  <c r="CC120" i="1"/>
  <c r="BZ120" i="1"/>
  <c r="BW120" i="1"/>
  <c r="BT120" i="1"/>
  <c r="BQ120" i="1"/>
  <c r="BN120" i="1"/>
  <c r="BK120" i="1"/>
  <c r="BH120" i="1"/>
  <c r="BE120" i="1"/>
  <c r="BB120" i="1"/>
  <c r="AY120" i="1"/>
  <c r="AV120" i="1"/>
  <c r="AS120" i="1"/>
  <c r="AP120" i="1"/>
  <c r="AM120" i="1"/>
  <c r="AJ120" i="1"/>
  <c r="AG120" i="1"/>
  <c r="AD120" i="1"/>
  <c r="AA120" i="1"/>
  <c r="W120" i="1"/>
  <c r="O120" i="1"/>
  <c r="CO119" i="1"/>
  <c r="CL119" i="1"/>
  <c r="CI119" i="1"/>
  <c r="CF119" i="1"/>
  <c r="CC119" i="1"/>
  <c r="BZ119" i="1"/>
  <c r="BW119" i="1"/>
  <c r="BT119" i="1"/>
  <c r="BQ119" i="1"/>
  <c r="BN119" i="1"/>
  <c r="BK119" i="1"/>
  <c r="BH119" i="1"/>
  <c r="BE119" i="1"/>
  <c r="BB119" i="1"/>
  <c r="AY119" i="1"/>
  <c r="AV119" i="1"/>
  <c r="AS119" i="1"/>
  <c r="AP119" i="1"/>
  <c r="AM119" i="1"/>
  <c r="AJ119" i="1"/>
  <c r="AG119" i="1"/>
  <c r="AD119" i="1"/>
  <c r="AA119" i="1"/>
  <c r="W119" i="1"/>
  <c r="O119" i="1"/>
  <c r="CO117" i="1"/>
  <c r="CL117" i="1"/>
  <c r="CF117" i="1"/>
  <c r="CC117" i="1"/>
  <c r="BZ117" i="1"/>
  <c r="BW117" i="1"/>
  <c r="BT117" i="1"/>
  <c r="BQ117" i="1"/>
  <c r="BN117" i="1"/>
  <c r="BK117" i="1"/>
  <c r="BH117" i="1"/>
  <c r="BE117" i="1"/>
  <c r="AY117" i="1"/>
  <c r="AV117" i="1"/>
  <c r="AP117" i="1"/>
  <c r="AM117" i="1"/>
  <c r="AJ117" i="1"/>
  <c r="AG117" i="1"/>
  <c r="AD117" i="1"/>
  <c r="AA117" i="1"/>
  <c r="W117" i="1"/>
  <c r="O117" i="1"/>
  <c r="AV116" i="1"/>
  <c r="AP116" i="1"/>
  <c r="AM116" i="1"/>
  <c r="AJ116" i="1"/>
  <c r="AG116" i="1"/>
  <c r="AY115" i="1"/>
  <c r="AV115" i="1"/>
  <c r="AP115" i="1"/>
  <c r="AM115" i="1"/>
  <c r="AJ115" i="1"/>
  <c r="AG115" i="1"/>
  <c r="AY114" i="1"/>
  <c r="AV114" i="1"/>
  <c r="AP114" i="1"/>
  <c r="AM114" i="1"/>
  <c r="AJ114" i="1"/>
  <c r="AG114" i="1"/>
  <c r="CO112" i="1"/>
  <c r="CL112" i="1"/>
  <c r="CI112" i="1"/>
  <c r="CF112" i="1"/>
  <c r="CC112" i="1"/>
  <c r="BZ112" i="1"/>
  <c r="BW112" i="1"/>
  <c r="BT112" i="1"/>
  <c r="BQ112" i="1"/>
  <c r="BN112" i="1"/>
  <c r="BK112" i="1"/>
  <c r="BH112" i="1"/>
  <c r="BB112" i="1"/>
  <c r="AY112" i="1"/>
  <c r="AV112" i="1"/>
  <c r="AP112" i="1"/>
  <c r="AM112" i="1"/>
  <c r="AJ112" i="1"/>
  <c r="AG112" i="1"/>
  <c r="AD112" i="1"/>
  <c r="AA112" i="1"/>
  <c r="W112" i="1"/>
  <c r="O112" i="1"/>
  <c r="CO111" i="1"/>
  <c r="CL111" i="1"/>
  <c r="CI111" i="1"/>
  <c r="CF111" i="1"/>
  <c r="CC111" i="1"/>
  <c r="BZ111" i="1"/>
  <c r="BW111" i="1"/>
  <c r="BT111" i="1"/>
  <c r="BQ111" i="1"/>
  <c r="BN111" i="1"/>
  <c r="BK111" i="1"/>
  <c r="BH111" i="1"/>
  <c r="BE111" i="1"/>
  <c r="BB111" i="1"/>
  <c r="AY111" i="1"/>
  <c r="AV111" i="1"/>
  <c r="AS111" i="1"/>
  <c r="AP111" i="1"/>
  <c r="AM111" i="1"/>
  <c r="AJ111" i="1"/>
  <c r="AG111" i="1"/>
  <c r="AD111" i="1"/>
  <c r="AA111" i="1"/>
  <c r="W111" i="1"/>
  <c r="O111" i="1"/>
  <c r="CO107" i="1"/>
  <c r="CL107" i="1"/>
  <c r="CI107" i="1"/>
  <c r="CF107" i="1"/>
  <c r="CC107" i="1"/>
  <c r="BZ107" i="1"/>
  <c r="BW107" i="1"/>
  <c r="BQ107" i="1"/>
  <c r="BN107" i="1"/>
  <c r="BK107" i="1"/>
  <c r="BH107" i="1"/>
  <c r="BE107" i="1"/>
  <c r="BB107" i="1"/>
  <c r="AY107" i="1"/>
  <c r="AV107" i="1"/>
  <c r="AS107" i="1"/>
  <c r="AP107" i="1"/>
  <c r="AM107" i="1"/>
  <c r="AJ107" i="1"/>
  <c r="AG107" i="1"/>
  <c r="AD107" i="1"/>
  <c r="AD223" i="1" s="1"/>
  <c r="AA107" i="1"/>
  <c r="W107" i="1"/>
  <c r="W161" i="1" s="1"/>
  <c r="O107" i="1"/>
  <c r="O104" i="1"/>
  <c r="O103" i="1"/>
  <c r="O102" i="1"/>
  <c r="CO101" i="1"/>
  <c r="CL101" i="1"/>
  <c r="CI101" i="1"/>
  <c r="CF101" i="1"/>
  <c r="CC101" i="1"/>
  <c r="BZ101" i="1"/>
  <c r="BW101" i="1"/>
  <c r="BT101" i="1"/>
  <c r="BQ101" i="1"/>
  <c r="BN101" i="1"/>
  <c r="BK101" i="1"/>
  <c r="BH101" i="1"/>
  <c r="BE101" i="1"/>
  <c r="BB101" i="1"/>
  <c r="AY101" i="1"/>
  <c r="AV101" i="1"/>
  <c r="AS101" i="1"/>
  <c r="AP101" i="1"/>
  <c r="AM101" i="1"/>
  <c r="AJ101" i="1"/>
  <c r="AG101" i="1"/>
  <c r="AD101" i="1"/>
  <c r="AA101" i="1"/>
  <c r="W101" i="1"/>
  <c r="O101" i="1"/>
  <c r="CO96" i="1"/>
  <c r="CL96" i="1"/>
  <c r="CI96" i="1"/>
  <c r="CF96" i="1"/>
  <c r="CC96" i="1"/>
  <c r="BZ96" i="1"/>
  <c r="BW96" i="1"/>
  <c r="BQ96" i="1"/>
  <c r="BN96" i="1"/>
  <c r="BK96" i="1"/>
  <c r="BH96" i="1"/>
  <c r="BB96" i="1"/>
  <c r="AY96" i="1"/>
  <c r="AV96" i="1"/>
  <c r="AP96" i="1"/>
  <c r="AM96" i="1"/>
  <c r="AJ96" i="1"/>
  <c r="AG96" i="1"/>
  <c r="AD96" i="1"/>
  <c r="AA96" i="1"/>
  <c r="W96" i="1"/>
  <c r="O96" i="1"/>
  <c r="CO95" i="1"/>
  <c r="CL95" i="1"/>
  <c r="CI95" i="1"/>
  <c r="CF95" i="1"/>
  <c r="CC95" i="1"/>
  <c r="BZ95" i="1"/>
  <c r="BW95" i="1"/>
  <c r="BT95" i="1"/>
  <c r="BQ95" i="1"/>
  <c r="BN95" i="1"/>
  <c r="BK95" i="1"/>
  <c r="BH95" i="1"/>
  <c r="BE95" i="1"/>
  <c r="BB95" i="1"/>
  <c r="AY95" i="1"/>
  <c r="AV95" i="1"/>
  <c r="AS95" i="1"/>
  <c r="AP95" i="1"/>
  <c r="AM95" i="1"/>
  <c r="AJ95" i="1"/>
  <c r="AG95" i="1"/>
  <c r="AD95" i="1"/>
  <c r="AA95" i="1"/>
  <c r="W95" i="1"/>
  <c r="O95" i="1"/>
  <c r="BN94" i="1"/>
  <c r="CO90" i="1"/>
  <c r="CL90" i="1"/>
  <c r="CI90" i="1"/>
  <c r="CF90" i="1"/>
  <c r="CC90" i="1"/>
  <c r="BZ90" i="1"/>
  <c r="BW90" i="1"/>
  <c r="BT90" i="1"/>
  <c r="BQ90" i="1"/>
  <c r="BN90" i="1"/>
  <c r="BK90" i="1"/>
  <c r="BH90" i="1"/>
  <c r="BE90" i="1"/>
  <c r="BB90" i="1"/>
  <c r="AY90" i="1"/>
  <c r="AS90" i="1"/>
  <c r="AP90" i="1"/>
  <c r="AM90" i="1"/>
  <c r="AJ90" i="1"/>
  <c r="AG90" i="1"/>
  <c r="AA90" i="1"/>
  <c r="O90" i="1"/>
  <c r="D90" i="1"/>
  <c r="AJ89" i="1"/>
  <c r="AG89" i="1"/>
  <c r="AD89" i="1"/>
  <c r="AA89" i="1"/>
  <c r="W89" i="1"/>
  <c r="O89" i="1"/>
  <c r="AJ88" i="1"/>
  <c r="AG88" i="1"/>
  <c r="AD88" i="1"/>
  <c r="O88" i="1"/>
  <c r="AJ87" i="1"/>
  <c r="AG87" i="1"/>
  <c r="AD87" i="1"/>
  <c r="O87" i="1"/>
  <c r="CO86" i="1"/>
  <c r="CI86" i="1"/>
  <c r="CC86" i="1"/>
  <c r="BZ86" i="1"/>
  <c r="BW86" i="1"/>
  <c r="BT86" i="1"/>
  <c r="BQ86" i="1"/>
  <c r="BN86" i="1"/>
  <c r="BK86" i="1"/>
  <c r="BH86" i="1"/>
  <c r="BE86" i="1"/>
  <c r="BB86" i="1"/>
  <c r="AY86" i="1"/>
  <c r="AV86" i="1"/>
  <c r="AS86" i="1"/>
  <c r="AP86" i="1"/>
  <c r="AM86" i="1"/>
  <c r="AJ86" i="1"/>
  <c r="AG86" i="1"/>
  <c r="AD86" i="1"/>
  <c r="AA86" i="1"/>
  <c r="W86" i="1"/>
  <c r="O86" i="1"/>
  <c r="CO81" i="1"/>
  <c r="CB21" i="5" s="1"/>
  <c r="CD21" i="5" s="1"/>
  <c r="CL81" i="1"/>
  <c r="BY21" i="5" s="1"/>
  <c r="CA21" i="5" s="1"/>
  <c r="CI81" i="1"/>
  <c r="BV21" i="5" s="1"/>
  <c r="BX21" i="5" s="1"/>
  <c r="CF81" i="1"/>
  <c r="BS21" i="5" s="1"/>
  <c r="BU21" i="5" s="1"/>
  <c r="CC81" i="1"/>
  <c r="BP21" i="5" s="1"/>
  <c r="BR21" i="5" s="1"/>
  <c r="BZ81" i="1"/>
  <c r="BJ21" i="5" s="1"/>
  <c r="BL21" i="5" s="1"/>
  <c r="BW81" i="1"/>
  <c r="BG21" i="5" s="1"/>
  <c r="BI21" i="5" s="1"/>
  <c r="BT81" i="1"/>
  <c r="BD21" i="5" s="1"/>
  <c r="BF21" i="5" s="1"/>
  <c r="BQ81" i="1"/>
  <c r="BA21" i="5" s="1"/>
  <c r="BC21" i="5" s="1"/>
  <c r="BN81" i="1"/>
  <c r="AX21" i="5" s="1"/>
  <c r="AZ21" i="5" s="1"/>
  <c r="BK81" i="1"/>
  <c r="AU21" i="5" s="1"/>
  <c r="AW21" i="5" s="1"/>
  <c r="BH81" i="1"/>
  <c r="AR21" i="5" s="1"/>
  <c r="AT21" i="5" s="1"/>
  <c r="BE81" i="1"/>
  <c r="AO21" i="5" s="1"/>
  <c r="AQ21" i="5" s="1"/>
  <c r="BB81" i="1"/>
  <c r="AL21" i="5" s="1"/>
  <c r="AN21" i="5" s="1"/>
  <c r="AY81" i="1"/>
  <c r="AI21" i="5" s="1"/>
  <c r="AK21" i="5" s="1"/>
  <c r="AV81" i="1"/>
  <c r="AF21" i="5" s="1"/>
  <c r="AS81" i="1"/>
  <c r="AC21" i="5" s="1"/>
  <c r="AE21" i="5" s="1"/>
  <c r="AP81" i="1"/>
  <c r="Z21" i="5" s="1"/>
  <c r="AB21" i="5" s="1"/>
  <c r="AM81" i="1"/>
  <c r="W21" i="5" s="1"/>
  <c r="Y21" i="5" s="1"/>
  <c r="AJ81" i="1"/>
  <c r="T21" i="5" s="1"/>
  <c r="V21" i="5" s="1"/>
  <c r="AG81" i="1"/>
  <c r="Q21" i="5" s="1"/>
  <c r="S21" i="5" s="1"/>
  <c r="AD81" i="1"/>
  <c r="N21" i="5" s="1"/>
  <c r="P21" i="5" s="1"/>
  <c r="AA81" i="1"/>
  <c r="K21" i="5" s="1"/>
  <c r="M21" i="5" s="1"/>
  <c r="CO78" i="1"/>
  <c r="CL78" i="1"/>
  <c r="CI78" i="1"/>
  <c r="CF78" i="1"/>
  <c r="CC78" i="1"/>
  <c r="BZ78" i="1"/>
  <c r="BW78" i="1"/>
  <c r="BT78" i="1"/>
  <c r="BQ78" i="1"/>
  <c r="BN78" i="1"/>
  <c r="BK78" i="1"/>
  <c r="BH78" i="1"/>
  <c r="BE78" i="1"/>
  <c r="BB78" i="1"/>
  <c r="AY78" i="1"/>
  <c r="AV78" i="1"/>
  <c r="AS78" i="1"/>
  <c r="AP78" i="1"/>
  <c r="AM78" i="1"/>
  <c r="AJ78" i="1"/>
  <c r="AG78" i="1"/>
  <c r="AD78" i="1"/>
  <c r="AA78" i="1"/>
  <c r="W78" i="1"/>
  <c r="O78" i="1"/>
  <c r="CN77" i="1"/>
  <c r="CM77" i="1"/>
  <c r="CK77" i="1"/>
  <c r="CJ77" i="1"/>
  <c r="CH77" i="1"/>
  <c r="CG77" i="1"/>
  <c r="CE77" i="1"/>
  <c r="CD77" i="1"/>
  <c r="CB77" i="1"/>
  <c r="CA77" i="1"/>
  <c r="BY77" i="1"/>
  <c r="BX77" i="1"/>
  <c r="BV77" i="1"/>
  <c r="BU77" i="1"/>
  <c r="BS77" i="1"/>
  <c r="BR77" i="1"/>
  <c r="BP77" i="1"/>
  <c r="BO77" i="1"/>
  <c r="BM77" i="1"/>
  <c r="BL77" i="1"/>
  <c r="BJ77" i="1"/>
  <c r="BI77" i="1"/>
  <c r="BG77" i="1"/>
  <c r="BF77" i="1"/>
  <c r="BD77" i="1"/>
  <c r="BC77" i="1"/>
  <c r="BA77" i="1"/>
  <c r="AZ77" i="1"/>
  <c r="AX77" i="1"/>
  <c r="AW77" i="1"/>
  <c r="AU77" i="1"/>
  <c r="AT77" i="1"/>
  <c r="AR77" i="1"/>
  <c r="AQ77" i="1"/>
  <c r="AO77" i="1"/>
  <c r="AN77" i="1"/>
  <c r="AL77" i="1"/>
  <c r="AK77" i="1"/>
  <c r="AI77" i="1"/>
  <c r="AH77" i="1"/>
  <c r="AF77" i="1"/>
  <c r="AE77" i="1"/>
  <c r="AC77" i="1"/>
  <c r="AB77" i="1"/>
  <c r="Z77" i="1"/>
  <c r="Y77" i="1"/>
  <c r="CO76" i="1"/>
  <c r="CO77" i="1" s="1"/>
  <c r="CB20" i="5" s="1"/>
  <c r="CL76" i="1"/>
  <c r="CL77" i="1" s="1"/>
  <c r="BY20" i="5" s="1"/>
  <c r="CA20" i="5" s="1"/>
  <c r="CI76" i="1"/>
  <c r="CI77" i="1" s="1"/>
  <c r="CF76" i="1"/>
  <c r="CF77" i="1" s="1"/>
  <c r="BS20" i="5" s="1"/>
  <c r="BU20" i="5" s="1"/>
  <c r="CC76" i="1"/>
  <c r="CC77" i="1" s="1"/>
  <c r="BZ76" i="1"/>
  <c r="BZ77" i="1" s="1"/>
  <c r="BJ20" i="5" s="1"/>
  <c r="BL20" i="5" s="1"/>
  <c r="BW76" i="1"/>
  <c r="BW77" i="1" s="1"/>
  <c r="BG20" i="5" s="1"/>
  <c r="BI20" i="5" s="1"/>
  <c r="BT76" i="1"/>
  <c r="BT77" i="1" s="1"/>
  <c r="BD20" i="5" s="1"/>
  <c r="BF20" i="5" s="1"/>
  <c r="BQ76" i="1"/>
  <c r="BQ77" i="1" s="1"/>
  <c r="BA20" i="5" s="1"/>
  <c r="BN76" i="1"/>
  <c r="BN77" i="1" s="1"/>
  <c r="AX20" i="5" s="1"/>
  <c r="BK76" i="1"/>
  <c r="BK77" i="1" s="1"/>
  <c r="AW20" i="5" s="1"/>
  <c r="BH76" i="1"/>
  <c r="BH77" i="1" s="1"/>
  <c r="AT20" i="5" s="1"/>
  <c r="BE76" i="1"/>
  <c r="BE77" i="1" s="1"/>
  <c r="AO20" i="5" s="1"/>
  <c r="BB76" i="1"/>
  <c r="BB77" i="1" s="1"/>
  <c r="AL20" i="5" s="1"/>
  <c r="AY76" i="1"/>
  <c r="AV76" i="1"/>
  <c r="AS76" i="1"/>
  <c r="AS77" i="1" s="1"/>
  <c r="AC20" i="5" s="1"/>
  <c r="AP76" i="1"/>
  <c r="AM76" i="1"/>
  <c r="AJ76" i="1"/>
  <c r="AJ77" i="1" s="1"/>
  <c r="T20" i="5" s="1"/>
  <c r="AG76" i="1"/>
  <c r="AD76" i="1"/>
  <c r="AD77" i="1" s="1"/>
  <c r="N20" i="5" s="1"/>
  <c r="AA76" i="1"/>
  <c r="W76" i="1"/>
  <c r="O76" i="1"/>
  <c r="CN69" i="1"/>
  <c r="CM69" i="1"/>
  <c r="CK69" i="1"/>
  <c r="CJ69" i="1"/>
  <c r="CH69" i="1"/>
  <c r="CG69" i="1"/>
  <c r="CE69" i="1"/>
  <c r="CB69" i="1"/>
  <c r="CA69" i="1"/>
  <c r="BY69" i="1"/>
  <c r="BX69" i="1"/>
  <c r="BV69" i="1"/>
  <c r="BU69" i="1"/>
  <c r="BS69" i="1"/>
  <c r="BR69" i="1"/>
  <c r="BP69" i="1"/>
  <c r="BO69" i="1"/>
  <c r="BM69" i="1"/>
  <c r="BL69" i="1"/>
  <c r="BJ69" i="1"/>
  <c r="BI69" i="1"/>
  <c r="BG69" i="1"/>
  <c r="BF69" i="1"/>
  <c r="BD69" i="1"/>
  <c r="BC69" i="1"/>
  <c r="BA69" i="1"/>
  <c r="AZ69" i="1"/>
  <c r="AX69" i="1"/>
  <c r="AW69" i="1"/>
  <c r="AU69" i="1"/>
  <c r="AT69" i="1"/>
  <c r="AR69" i="1"/>
  <c r="AQ69" i="1"/>
  <c r="AO69" i="1"/>
  <c r="AN69" i="1"/>
  <c r="AL69" i="1"/>
  <c r="AK69" i="1"/>
  <c r="AI69" i="1"/>
  <c r="AH69" i="1"/>
  <c r="AF69" i="1"/>
  <c r="AE69" i="1"/>
  <c r="AC69" i="1"/>
  <c r="AB69" i="1"/>
  <c r="Z69" i="1"/>
  <c r="Y69" i="1"/>
  <c r="N69" i="1"/>
  <c r="M69" i="1"/>
  <c r="BN68" i="1"/>
  <c r="AV68" i="1"/>
  <c r="AP68" i="1"/>
  <c r="AM68" i="1"/>
  <c r="AJ68" i="1"/>
  <c r="AG68" i="1"/>
  <c r="AA68" i="1"/>
  <c r="CO66" i="1"/>
  <c r="CL66" i="1"/>
  <c r="CI66" i="1"/>
  <c r="CF66" i="1"/>
  <c r="CC66" i="1"/>
  <c r="BZ66" i="1"/>
  <c r="BW66" i="1"/>
  <c r="BT66" i="1"/>
  <c r="BQ66" i="1"/>
  <c r="BN66" i="1"/>
  <c r="BK66" i="1"/>
  <c r="BH66" i="1"/>
  <c r="BE66" i="1"/>
  <c r="BB66" i="1"/>
  <c r="AY66" i="1"/>
  <c r="AV66" i="1"/>
  <c r="AS66" i="1"/>
  <c r="AP66" i="1"/>
  <c r="AM66" i="1"/>
  <c r="AJ66" i="1"/>
  <c r="AG66" i="1"/>
  <c r="AD66" i="1"/>
  <c r="AA66" i="1"/>
  <c r="W66" i="1"/>
  <c r="O66" i="1"/>
  <c r="AY64" i="1"/>
  <c r="AV64" i="1"/>
  <c r="AP64" i="1"/>
  <c r="AM64" i="1"/>
  <c r="AJ64" i="1"/>
  <c r="AG64" i="1"/>
  <c r="AD64" i="1"/>
  <c r="AA64" i="1"/>
  <c r="W64" i="1"/>
  <c r="O64" i="1"/>
  <c r="CO63" i="1"/>
  <c r="CL63" i="1"/>
  <c r="CI63" i="1"/>
  <c r="CF63" i="1"/>
  <c r="CC63" i="1"/>
  <c r="BZ63" i="1"/>
  <c r="BW63" i="1"/>
  <c r="BT63" i="1"/>
  <c r="BQ63" i="1"/>
  <c r="BN63" i="1"/>
  <c r="BK63" i="1"/>
  <c r="BH63" i="1"/>
  <c r="BB63" i="1"/>
  <c r="AY63" i="1"/>
  <c r="AV63" i="1"/>
  <c r="AP63" i="1"/>
  <c r="AM63" i="1"/>
  <c r="AJ63" i="1"/>
  <c r="AG63" i="1"/>
  <c r="AD63" i="1"/>
  <c r="AA63" i="1"/>
  <c r="W63" i="1"/>
  <c r="O63" i="1"/>
  <c r="CO61" i="1"/>
  <c r="CL61" i="1"/>
  <c r="CI61" i="1"/>
  <c r="CF61" i="1"/>
  <c r="CC61" i="1"/>
  <c r="BZ61" i="1"/>
  <c r="BW61" i="1"/>
  <c r="BT61" i="1"/>
  <c r="BQ61" i="1"/>
  <c r="BN61" i="1"/>
  <c r="BK61" i="1"/>
  <c r="BH61" i="1"/>
  <c r="BE61" i="1"/>
  <c r="BB61" i="1"/>
  <c r="AY61" i="1"/>
  <c r="AV61" i="1"/>
  <c r="AS61" i="1"/>
  <c r="AP61" i="1"/>
  <c r="AM61" i="1"/>
  <c r="AJ61" i="1"/>
  <c r="AG61" i="1"/>
  <c r="AD61" i="1"/>
  <c r="AA61" i="1"/>
  <c r="W61" i="1"/>
  <c r="O61" i="1"/>
  <c r="BN60" i="1"/>
  <c r="CO59" i="1"/>
  <c r="CL59" i="1"/>
  <c r="CI59" i="1"/>
  <c r="CF59" i="1"/>
  <c r="CC59" i="1"/>
  <c r="BZ59" i="1"/>
  <c r="BW59" i="1"/>
  <c r="BT59" i="1"/>
  <c r="BQ59" i="1"/>
  <c r="BN59" i="1"/>
  <c r="BK59" i="1"/>
  <c r="BH59" i="1"/>
  <c r="BE59" i="1"/>
  <c r="BB59" i="1"/>
  <c r="AY59" i="1"/>
  <c r="AV59" i="1"/>
  <c r="AS59" i="1"/>
  <c r="AP59" i="1"/>
  <c r="AM59" i="1"/>
  <c r="AJ59" i="1"/>
  <c r="AG59" i="1"/>
  <c r="AD59" i="1"/>
  <c r="AA59" i="1"/>
  <c r="W59" i="1"/>
  <c r="O59" i="1"/>
  <c r="CO57" i="1"/>
  <c r="CL57" i="1"/>
  <c r="CI57" i="1"/>
  <c r="CF57" i="1"/>
  <c r="CC57" i="1"/>
  <c r="BZ57" i="1"/>
  <c r="BW57" i="1"/>
  <c r="BT57" i="1"/>
  <c r="BQ57" i="1"/>
  <c r="BN57" i="1"/>
  <c r="BK57" i="1"/>
  <c r="BH57" i="1"/>
  <c r="BE57" i="1"/>
  <c r="BB57" i="1"/>
  <c r="AY57" i="1"/>
  <c r="AV57" i="1"/>
  <c r="AS57" i="1"/>
  <c r="AP57" i="1"/>
  <c r="AM57" i="1"/>
  <c r="AJ57" i="1"/>
  <c r="AG57" i="1"/>
  <c r="AD57" i="1"/>
  <c r="AA57" i="1"/>
  <c r="W57" i="1"/>
  <c r="O57" i="1"/>
  <c r="CO56" i="1"/>
  <c r="CL56" i="1"/>
  <c r="CI56" i="1"/>
  <c r="CF56" i="1"/>
  <c r="CC56" i="1"/>
  <c r="BZ56" i="1"/>
  <c r="BW56" i="1"/>
  <c r="BT56" i="1"/>
  <c r="BQ56" i="1"/>
  <c r="BN56" i="1"/>
  <c r="BK56" i="1"/>
  <c r="BH56" i="1"/>
  <c r="BE56" i="1"/>
  <c r="BB56" i="1"/>
  <c r="AY56" i="1"/>
  <c r="AV56" i="1"/>
  <c r="AS56" i="1"/>
  <c r="AP56" i="1"/>
  <c r="AM56" i="1"/>
  <c r="AJ56" i="1"/>
  <c r="AG56" i="1"/>
  <c r="AD56" i="1"/>
  <c r="AA56" i="1"/>
  <c r="W56" i="1"/>
  <c r="O56" i="1"/>
  <c r="CO54" i="1"/>
  <c r="CL54" i="1"/>
  <c r="CI54" i="1"/>
  <c r="CF54" i="1"/>
  <c r="CC54" i="1"/>
  <c r="BZ54" i="1"/>
  <c r="BW54" i="1"/>
  <c r="BT54" i="1"/>
  <c r="BQ54" i="1"/>
  <c r="BN54" i="1"/>
  <c r="BK54" i="1"/>
  <c r="BE54" i="1"/>
  <c r="AY54" i="1"/>
  <c r="AV54" i="1"/>
  <c r="AP54" i="1"/>
  <c r="AM54" i="1"/>
  <c r="AJ54" i="1"/>
  <c r="AG54" i="1"/>
  <c r="AD54" i="1"/>
  <c r="AA54" i="1"/>
  <c r="W54" i="1"/>
  <c r="O54" i="1"/>
  <c r="CO53" i="1"/>
  <c r="CL53" i="1"/>
  <c r="CI53" i="1"/>
  <c r="CF53" i="1"/>
  <c r="CC53" i="1"/>
  <c r="BZ53" i="1"/>
  <c r="BW53" i="1"/>
  <c r="BT53" i="1"/>
  <c r="BQ53" i="1"/>
  <c r="BN53" i="1"/>
  <c r="BK53" i="1"/>
  <c r="BE53" i="1"/>
  <c r="AY53" i="1"/>
  <c r="AV53" i="1"/>
  <c r="AP53" i="1"/>
  <c r="AM53" i="1"/>
  <c r="AJ53" i="1"/>
  <c r="AG53" i="1"/>
  <c r="AD53" i="1"/>
  <c r="AA53" i="1"/>
  <c r="W53" i="1"/>
  <c r="O53" i="1"/>
  <c r="CO52" i="1"/>
  <c r="CL52" i="1"/>
  <c r="CI52" i="1"/>
  <c r="CF52" i="1"/>
  <c r="CC52" i="1"/>
  <c r="BZ52" i="1"/>
  <c r="BW52" i="1"/>
  <c r="BT52" i="1"/>
  <c r="BQ52" i="1"/>
  <c r="BN52" i="1"/>
  <c r="BK52" i="1"/>
  <c r="BE52" i="1"/>
  <c r="BB52" i="1"/>
  <c r="AY52" i="1"/>
  <c r="AV52" i="1"/>
  <c r="AP52" i="1"/>
  <c r="AM52" i="1"/>
  <c r="AJ52" i="1"/>
  <c r="AG52" i="1"/>
  <c r="AD52" i="1"/>
  <c r="AA52" i="1"/>
  <c r="W52" i="1"/>
  <c r="O52" i="1"/>
  <c r="CO51" i="1"/>
  <c r="CL51" i="1"/>
  <c r="CI51" i="1"/>
  <c r="CF51" i="1"/>
  <c r="CC51" i="1"/>
  <c r="BZ51" i="1"/>
  <c r="BW51" i="1"/>
  <c r="BT51" i="1"/>
  <c r="BQ51" i="1"/>
  <c r="BN51" i="1"/>
  <c r="BK51" i="1"/>
  <c r="BH51" i="1"/>
  <c r="BE51" i="1"/>
  <c r="BB51" i="1"/>
  <c r="AY51" i="1"/>
  <c r="AV51" i="1"/>
  <c r="AS51" i="1"/>
  <c r="AP51" i="1"/>
  <c r="AM51" i="1"/>
  <c r="AJ51" i="1"/>
  <c r="AG51" i="1"/>
  <c r="AD51" i="1"/>
  <c r="AA51" i="1"/>
  <c r="W51" i="1"/>
  <c r="O51" i="1"/>
  <c r="CO49" i="1"/>
  <c r="CL49" i="1"/>
  <c r="CI49" i="1"/>
  <c r="CF49" i="1"/>
  <c r="CC49" i="1"/>
  <c r="BZ49" i="1"/>
  <c r="BW49" i="1"/>
  <c r="BT49" i="1"/>
  <c r="BQ49" i="1"/>
  <c r="BN49" i="1"/>
  <c r="BH49" i="1"/>
  <c r="AY49" i="1"/>
  <c r="AV49" i="1"/>
  <c r="AP49" i="1"/>
  <c r="AM49" i="1"/>
  <c r="AJ49" i="1"/>
  <c r="AG49" i="1"/>
  <c r="AD49" i="1"/>
  <c r="AA49" i="1"/>
  <c r="W49" i="1"/>
  <c r="O49" i="1"/>
  <c r="CO48" i="1"/>
  <c r="CL48" i="1"/>
  <c r="CI48" i="1"/>
  <c r="CF48" i="1"/>
  <c r="CC48" i="1"/>
  <c r="BZ48" i="1"/>
  <c r="BW48" i="1"/>
  <c r="BT48" i="1"/>
  <c r="BQ48" i="1"/>
  <c r="BN48" i="1"/>
  <c r="BK48" i="1"/>
  <c r="BH48" i="1"/>
  <c r="BE48" i="1"/>
  <c r="BB48" i="1"/>
  <c r="AY48" i="1"/>
  <c r="AV48" i="1"/>
  <c r="AS48" i="1"/>
  <c r="AP48" i="1"/>
  <c r="AM48" i="1"/>
  <c r="AJ48" i="1"/>
  <c r="AG48" i="1"/>
  <c r="AD48" i="1"/>
  <c r="AA48" i="1"/>
  <c r="W48" i="1"/>
  <c r="O48" i="1"/>
  <c r="CO47" i="1"/>
  <c r="CL47" i="1"/>
  <c r="CI47" i="1"/>
  <c r="CF47" i="1"/>
  <c r="CC47" i="1"/>
  <c r="BZ47" i="1"/>
  <c r="BW47" i="1"/>
  <c r="BT47" i="1"/>
  <c r="BN47" i="1"/>
  <c r="BK47" i="1"/>
  <c r="BH47" i="1"/>
  <c r="BE47" i="1"/>
  <c r="BB47" i="1"/>
  <c r="AY47" i="1"/>
  <c r="AV47" i="1"/>
  <c r="AS47" i="1"/>
  <c r="AP47" i="1"/>
  <c r="AM47" i="1"/>
  <c r="AJ47" i="1"/>
  <c r="AG47" i="1"/>
  <c r="AD47" i="1"/>
  <c r="AA47" i="1"/>
  <c r="W47" i="1"/>
  <c r="O47" i="1"/>
  <c r="CO46" i="1"/>
  <c r="CL46" i="1"/>
  <c r="CI46" i="1"/>
  <c r="CF46" i="1"/>
  <c r="CC46" i="1"/>
  <c r="BZ46" i="1"/>
  <c r="BW46" i="1"/>
  <c r="BT46" i="1"/>
  <c r="BQ46" i="1"/>
  <c r="BN46" i="1"/>
  <c r="BK46" i="1"/>
  <c r="BH46" i="1"/>
  <c r="BE46" i="1"/>
  <c r="BB46" i="1"/>
  <c r="AY46" i="1"/>
  <c r="AV46" i="1"/>
  <c r="AP46" i="1"/>
  <c r="AM46" i="1"/>
  <c r="AJ46" i="1"/>
  <c r="AG46" i="1"/>
  <c r="AD46" i="1"/>
  <c r="AA46" i="1"/>
  <c r="W46" i="1"/>
  <c r="O46" i="1"/>
  <c r="CO45" i="1"/>
  <c r="CL45" i="1"/>
  <c r="CI45" i="1"/>
  <c r="CF45" i="1"/>
  <c r="CC45" i="1"/>
  <c r="BZ45" i="1"/>
  <c r="BW45" i="1"/>
  <c r="BT45" i="1"/>
  <c r="BQ45" i="1"/>
  <c r="BN45" i="1"/>
  <c r="BK45" i="1"/>
  <c r="BH45" i="1"/>
  <c r="BE45" i="1"/>
  <c r="BB45" i="1"/>
  <c r="AY45" i="1"/>
  <c r="AV45" i="1"/>
  <c r="AS45" i="1"/>
  <c r="AP45" i="1"/>
  <c r="AM45" i="1"/>
  <c r="AJ45" i="1"/>
  <c r="AG45" i="1"/>
  <c r="AD45" i="1"/>
  <c r="AA45" i="1"/>
  <c r="W45" i="1"/>
  <c r="O45" i="1"/>
  <c r="CO44" i="1"/>
  <c r="CL44" i="1"/>
  <c r="CI44" i="1"/>
  <c r="CF44" i="1"/>
  <c r="CC44" i="1"/>
  <c r="BZ44" i="1"/>
  <c r="BW44" i="1"/>
  <c r="BT44" i="1"/>
  <c r="BQ44" i="1"/>
  <c r="BN44" i="1"/>
  <c r="BK44" i="1"/>
  <c r="BH44" i="1"/>
  <c r="BE44" i="1"/>
  <c r="BB44" i="1"/>
  <c r="AY44" i="1"/>
  <c r="AV44" i="1"/>
  <c r="AS44" i="1"/>
  <c r="AP44" i="1"/>
  <c r="AM44" i="1"/>
  <c r="AJ44" i="1"/>
  <c r="AG44" i="1"/>
  <c r="AD44" i="1"/>
  <c r="AA44" i="1"/>
  <c r="W44" i="1"/>
  <c r="O44" i="1"/>
  <c r="CO43" i="1"/>
  <c r="CL43" i="1"/>
  <c r="CI43" i="1"/>
  <c r="CF43" i="1"/>
  <c r="CC43" i="1"/>
  <c r="BZ43" i="1"/>
  <c r="BW43" i="1"/>
  <c r="BT43" i="1"/>
  <c r="BQ43" i="1"/>
  <c r="BN43" i="1"/>
  <c r="BK43" i="1"/>
  <c r="BH43" i="1"/>
  <c r="BE43" i="1"/>
  <c r="BB43" i="1"/>
  <c r="AY43" i="1"/>
  <c r="AV43" i="1"/>
  <c r="AS43" i="1"/>
  <c r="AP43" i="1"/>
  <c r="AM43" i="1"/>
  <c r="AJ43" i="1"/>
  <c r="AG43" i="1"/>
  <c r="AD43" i="1"/>
  <c r="AA43" i="1"/>
  <c r="W43" i="1"/>
  <c r="O43" i="1"/>
  <c r="CO42" i="1"/>
  <c r="CL42" i="1"/>
  <c r="CI42" i="1"/>
  <c r="CF42" i="1"/>
  <c r="CC42" i="1"/>
  <c r="BZ42" i="1"/>
  <c r="BW42" i="1"/>
  <c r="BT42" i="1"/>
  <c r="BQ42" i="1"/>
  <c r="BN42" i="1"/>
  <c r="BK42" i="1"/>
  <c r="BH42" i="1"/>
  <c r="BE42" i="1"/>
  <c r="BB42" i="1"/>
  <c r="AY42" i="1"/>
  <c r="AV42" i="1"/>
  <c r="AS42" i="1"/>
  <c r="AP42" i="1"/>
  <c r="AM42" i="1"/>
  <c r="AJ42" i="1"/>
  <c r="AG42" i="1"/>
  <c r="AD42" i="1"/>
  <c r="AA42" i="1"/>
  <c r="W42" i="1"/>
  <c r="O42" i="1"/>
  <c r="CO41" i="1"/>
  <c r="CL41" i="1"/>
  <c r="CI41" i="1"/>
  <c r="CF41" i="1"/>
  <c r="CC41" i="1"/>
  <c r="BZ41" i="1"/>
  <c r="BW41" i="1"/>
  <c r="BT41" i="1"/>
  <c r="BQ41" i="1"/>
  <c r="BN41" i="1"/>
  <c r="BK41" i="1"/>
  <c r="BH41" i="1"/>
  <c r="BE41" i="1"/>
  <c r="BB41" i="1"/>
  <c r="AY41" i="1"/>
  <c r="AV41" i="1"/>
  <c r="AS41" i="1"/>
  <c r="AP41" i="1"/>
  <c r="AM41" i="1"/>
  <c r="AJ41" i="1"/>
  <c r="AG41" i="1"/>
  <c r="AD41" i="1"/>
  <c r="AA41" i="1"/>
  <c r="W41" i="1"/>
  <c r="O41" i="1"/>
  <c r="CO40" i="1"/>
  <c r="CL40" i="1"/>
  <c r="CI40" i="1"/>
  <c r="CF40" i="1"/>
  <c r="CC40" i="1"/>
  <c r="BZ40" i="1"/>
  <c r="BW40" i="1"/>
  <c r="BT40" i="1"/>
  <c r="BQ40" i="1"/>
  <c r="BN40" i="1"/>
  <c r="BK40" i="1"/>
  <c r="BH40" i="1"/>
  <c r="BE40" i="1"/>
  <c r="BB40" i="1"/>
  <c r="AY40" i="1"/>
  <c r="AV40" i="1"/>
  <c r="AS40" i="1"/>
  <c r="AP40" i="1"/>
  <c r="AM40" i="1"/>
  <c r="AJ40" i="1"/>
  <c r="AG40" i="1"/>
  <c r="AD40" i="1"/>
  <c r="AA40" i="1"/>
  <c r="W40" i="1"/>
  <c r="O40" i="1"/>
  <c r="CO39" i="1"/>
  <c r="CL39" i="1"/>
  <c r="CI39" i="1"/>
  <c r="CF39" i="1"/>
  <c r="CC39" i="1"/>
  <c r="BZ39" i="1"/>
  <c r="BW39" i="1"/>
  <c r="BT39" i="1"/>
  <c r="BQ39" i="1"/>
  <c r="BN39" i="1"/>
  <c r="BK39" i="1"/>
  <c r="BH39" i="1"/>
  <c r="BE39" i="1"/>
  <c r="BB39" i="1"/>
  <c r="AY39" i="1"/>
  <c r="AV39" i="1"/>
  <c r="AS39" i="1"/>
  <c r="AP39" i="1"/>
  <c r="AM39" i="1"/>
  <c r="AJ39" i="1"/>
  <c r="AG39" i="1"/>
  <c r="AD39" i="1"/>
  <c r="AA39" i="1"/>
  <c r="W39" i="1"/>
  <c r="O39" i="1"/>
  <c r="CO38" i="1"/>
  <c r="CL38" i="1"/>
  <c r="CI38" i="1"/>
  <c r="CF38" i="1"/>
  <c r="CC38" i="1"/>
  <c r="BZ38" i="1"/>
  <c r="BW38" i="1"/>
  <c r="BT38" i="1"/>
  <c r="BQ38" i="1"/>
  <c r="BN38" i="1"/>
  <c r="BK38" i="1"/>
  <c r="BH38" i="1"/>
  <c r="BE38" i="1"/>
  <c r="BB38" i="1"/>
  <c r="AY38" i="1"/>
  <c r="AV38" i="1"/>
  <c r="AS38" i="1"/>
  <c r="AP38" i="1"/>
  <c r="AM38" i="1"/>
  <c r="AJ38" i="1"/>
  <c r="AG38" i="1"/>
  <c r="AD38" i="1"/>
  <c r="AA38" i="1"/>
  <c r="W38" i="1"/>
  <c r="O38" i="1"/>
  <c r="CI34" i="1"/>
  <c r="CF34" i="1"/>
  <c r="CC34" i="1"/>
  <c r="BZ34" i="1"/>
  <c r="BW34" i="1"/>
  <c r="BT34" i="1"/>
  <c r="BQ34" i="1"/>
  <c r="BN34" i="1"/>
  <c r="BK34" i="1"/>
  <c r="BH34" i="1"/>
  <c r="BE34" i="1"/>
  <c r="BB34" i="1"/>
  <c r="AY34" i="1"/>
  <c r="AV34" i="1"/>
  <c r="AS34" i="1"/>
  <c r="AP34" i="1"/>
  <c r="AM34" i="1"/>
  <c r="AJ34" i="1"/>
  <c r="AG34" i="1"/>
  <c r="AD34" i="1"/>
  <c r="AA34" i="1"/>
  <c r="W34" i="1"/>
  <c r="O34" i="1"/>
  <c r="CN33" i="1"/>
  <c r="CK33" i="1"/>
  <c r="CJ33" i="1"/>
  <c r="CH33" i="1"/>
  <c r="CG33" i="1"/>
  <c r="CE33" i="1"/>
  <c r="CB33" i="1"/>
  <c r="CA33" i="1"/>
  <c r="BY33" i="1"/>
  <c r="BX33" i="1"/>
  <c r="BV33" i="1"/>
  <c r="BU33" i="1"/>
  <c r="AX33" i="1"/>
  <c r="AW33" i="1"/>
  <c r="AU33" i="1"/>
  <c r="AT33" i="1"/>
  <c r="AO33" i="1"/>
  <c r="AN33" i="1"/>
  <c r="AL33" i="1"/>
  <c r="AK33" i="1"/>
  <c r="AI33" i="1"/>
  <c r="AH33" i="1"/>
  <c r="AF33" i="1"/>
  <c r="AE33" i="1"/>
  <c r="AC33" i="1"/>
  <c r="AB33" i="1"/>
  <c r="Z33" i="1"/>
  <c r="Y33" i="1"/>
  <c r="N33" i="1"/>
  <c r="M33" i="1"/>
  <c r="CO32" i="1"/>
  <c r="CL32" i="1"/>
  <c r="CI32" i="1"/>
  <c r="CF32" i="1"/>
  <c r="CC32" i="1"/>
  <c r="BW32" i="1"/>
  <c r="AY32" i="1"/>
  <c r="AV32" i="1"/>
  <c r="AP32" i="1"/>
  <c r="AM32" i="1"/>
  <c r="AJ32" i="1"/>
  <c r="AG32" i="1"/>
  <c r="AD32" i="1"/>
  <c r="AA32" i="1"/>
  <c r="W32" i="1"/>
  <c r="O32" i="1"/>
  <c r="CO30" i="1"/>
  <c r="CL30" i="1"/>
  <c r="CI30" i="1"/>
  <c r="CF30" i="1"/>
  <c r="CC30" i="1"/>
  <c r="BW30" i="1"/>
  <c r="AY30" i="1"/>
  <c r="AV30" i="1"/>
  <c r="AP30" i="1"/>
  <c r="AM30" i="1"/>
  <c r="AJ30" i="1"/>
  <c r="AG30" i="1"/>
  <c r="AD30" i="1"/>
  <c r="AA30" i="1"/>
  <c r="W30" i="1"/>
  <c r="O30" i="1"/>
  <c r="CO29" i="1"/>
  <c r="CL29" i="1"/>
  <c r="CI29" i="1"/>
  <c r="CF29" i="1"/>
  <c r="CC29" i="1"/>
  <c r="BW29" i="1"/>
  <c r="CO27" i="1"/>
  <c r="CL27" i="1"/>
  <c r="CI27" i="1"/>
  <c r="CF27" i="1"/>
  <c r="CC27" i="1"/>
  <c r="BZ27" i="1"/>
  <c r="BW27" i="1"/>
  <c r="BT27" i="1"/>
  <c r="BQ27" i="1"/>
  <c r="BN27" i="1"/>
  <c r="BK27" i="1"/>
  <c r="BH27" i="1"/>
  <c r="BE27" i="1"/>
  <c r="BB27" i="1"/>
  <c r="AY27" i="1"/>
  <c r="AV27" i="1"/>
  <c r="AS27" i="1"/>
  <c r="AP27" i="1"/>
  <c r="AM27" i="1"/>
  <c r="AJ27" i="1"/>
  <c r="AG27" i="1"/>
  <c r="AD27" i="1"/>
  <c r="AA27" i="1"/>
  <c r="W27" i="1"/>
  <c r="O27" i="1"/>
  <c r="CO26" i="1"/>
  <c r="CI26" i="1"/>
  <c r="CF26" i="1"/>
  <c r="CC26" i="1"/>
  <c r="BZ26" i="1"/>
  <c r="BW26" i="1"/>
  <c r="BT26" i="1"/>
  <c r="BQ26" i="1"/>
  <c r="BN26" i="1"/>
  <c r="BK26" i="1"/>
  <c r="BH26" i="1"/>
  <c r="BE26" i="1"/>
  <c r="BB26" i="1"/>
  <c r="AY26" i="1"/>
  <c r="AV26" i="1"/>
  <c r="AS26" i="1"/>
  <c r="AP26" i="1"/>
  <c r="AM26" i="1"/>
  <c r="AJ26" i="1"/>
  <c r="AG26" i="1"/>
  <c r="AD26" i="1"/>
  <c r="AA26" i="1"/>
  <c r="W26" i="1"/>
  <c r="O26" i="1"/>
  <c r="CO25" i="1"/>
  <c r="CL25" i="1"/>
  <c r="CF25" i="1"/>
  <c r="CC25" i="1"/>
  <c r="BZ25" i="1"/>
  <c r="BW25" i="1"/>
  <c r="BT25" i="1"/>
  <c r="BQ25" i="1"/>
  <c r="BN25" i="1"/>
  <c r="BK25" i="1"/>
  <c r="BH25" i="1"/>
  <c r="BE25" i="1"/>
  <c r="BB25" i="1"/>
  <c r="AY25" i="1"/>
  <c r="AV25" i="1"/>
  <c r="AS25" i="1"/>
  <c r="AP25" i="1"/>
  <c r="AM25" i="1"/>
  <c r="AJ25" i="1"/>
  <c r="AG25" i="1"/>
  <c r="AD25" i="1"/>
  <c r="AA25" i="1"/>
  <c r="W25" i="1"/>
  <c r="O25" i="1"/>
  <c r="CO23" i="1"/>
  <c r="CI23" i="1"/>
  <c r="CF23" i="1"/>
  <c r="CC23" i="1"/>
  <c r="BZ23" i="1"/>
  <c r="BW23" i="1"/>
  <c r="BT23" i="1"/>
  <c r="BQ23" i="1"/>
  <c r="BN23" i="1"/>
  <c r="BK23" i="1"/>
  <c r="BH23" i="1"/>
  <c r="BE23" i="1"/>
  <c r="BB23" i="1"/>
  <c r="AY23" i="1"/>
  <c r="AV23" i="1"/>
  <c r="AS23" i="1"/>
  <c r="AP23" i="1"/>
  <c r="AM23" i="1"/>
  <c r="AJ23" i="1"/>
  <c r="AG23" i="1"/>
  <c r="AD23" i="1"/>
  <c r="AA23" i="1"/>
  <c r="CO22" i="1"/>
  <c r="CL22" i="1"/>
  <c r="CI22" i="1"/>
  <c r="CF22" i="1"/>
  <c r="CC22" i="1"/>
  <c r="BZ22" i="1"/>
  <c r="BW22" i="1"/>
  <c r="AY22" i="1"/>
  <c r="AZ22" i="1" s="1"/>
  <c r="AV22" i="1"/>
  <c r="AP22" i="1"/>
  <c r="AM22" i="1"/>
  <c r="AJ22" i="1"/>
  <c r="AG22" i="1"/>
  <c r="AD22" i="1"/>
  <c r="AA22" i="1"/>
  <c r="W22" i="1"/>
  <c r="O22" i="1"/>
  <c r="CO18" i="1"/>
  <c r="CI18" i="1"/>
  <c r="CF18" i="1"/>
  <c r="CC18" i="1"/>
  <c r="BZ18" i="1"/>
  <c r="BW18" i="1"/>
  <c r="BT18" i="1"/>
  <c r="BQ18" i="1"/>
  <c r="BN18" i="1"/>
  <c r="BK18" i="1"/>
  <c r="BH18" i="1"/>
  <c r="BE18" i="1"/>
  <c r="BB18" i="1"/>
  <c r="AY18" i="1"/>
  <c r="AV18" i="1"/>
  <c r="AS18" i="1"/>
  <c r="AP18" i="1"/>
  <c r="AK18" i="1"/>
  <c r="AM18" i="1" s="1"/>
  <c r="AJ18" i="1"/>
  <c r="AE18" i="1"/>
  <c r="AG18" i="1" s="1"/>
  <c r="AB18" i="1"/>
  <c r="AD18" i="1" s="1"/>
  <c r="Y18" i="1"/>
  <c r="AA18" i="1" s="1"/>
  <c r="U18" i="1"/>
  <c r="W18" i="1" s="1"/>
  <c r="O18" i="1"/>
  <c r="M18" i="1"/>
  <c r="V16" i="1"/>
  <c r="N16" i="1"/>
  <c r="CO15" i="1"/>
  <c r="CL15" i="1"/>
  <c r="CI15" i="1"/>
  <c r="CF15" i="1"/>
  <c r="CC15" i="1"/>
  <c r="BZ15" i="1"/>
  <c r="BW15" i="1"/>
  <c r="BT15" i="1"/>
  <c r="BQ15" i="1"/>
  <c r="BN15" i="1"/>
  <c r="BK15" i="1"/>
  <c r="BH15" i="1"/>
  <c r="BB15" i="1"/>
  <c r="AY15" i="1"/>
  <c r="AV15" i="1"/>
  <c r="AS15" i="1"/>
  <c r="AP15" i="1"/>
  <c r="AM15" i="1"/>
  <c r="AJ15" i="1"/>
  <c r="AG15" i="1"/>
  <c r="AD15" i="1"/>
  <c r="AA15" i="1"/>
  <c r="U15" i="1"/>
  <c r="W15" i="1" s="1"/>
  <c r="M15" i="1"/>
  <c r="O15" i="1" s="1"/>
  <c r="CN13" i="1"/>
  <c r="CN14" i="1" s="1"/>
  <c r="CN16" i="1" s="1"/>
  <c r="CM13" i="1"/>
  <c r="CM14" i="1" s="1"/>
  <c r="CM16" i="1" s="1"/>
  <c r="CK13" i="1"/>
  <c r="CK14" i="1" s="1"/>
  <c r="CK16" i="1" s="1"/>
  <c r="CJ14" i="1"/>
  <c r="CJ16" i="1" s="1"/>
  <c r="CH13" i="1"/>
  <c r="CH14" i="1" s="1"/>
  <c r="CH16" i="1" s="1"/>
  <c r="CG13" i="1"/>
  <c r="CG14" i="1" s="1"/>
  <c r="CG16" i="1" s="1"/>
  <c r="CE13" i="1"/>
  <c r="CE14" i="1" s="1"/>
  <c r="CE16" i="1" s="1"/>
  <c r="CB13" i="1"/>
  <c r="CB14" i="1" s="1"/>
  <c r="CB16" i="1" s="1"/>
  <c r="CA13" i="1"/>
  <c r="CA14" i="1" s="1"/>
  <c r="CA16" i="1" s="1"/>
  <c r="BY13" i="1"/>
  <c r="BY14" i="1" s="1"/>
  <c r="BY16" i="1" s="1"/>
  <c r="BX13" i="1"/>
  <c r="BX14" i="1" s="1"/>
  <c r="BX16" i="1" s="1"/>
  <c r="BV13" i="1"/>
  <c r="BV14" i="1" s="1"/>
  <c r="BV16" i="1" s="1"/>
  <c r="BU13" i="1"/>
  <c r="BU14" i="1" s="1"/>
  <c r="BU16" i="1" s="1"/>
  <c r="BS13" i="1"/>
  <c r="BS14" i="1" s="1"/>
  <c r="BS16" i="1" s="1"/>
  <c r="BR13" i="1"/>
  <c r="BR14" i="1" s="1"/>
  <c r="BR16" i="1" s="1"/>
  <c r="BP13" i="1"/>
  <c r="BP14" i="1" s="1"/>
  <c r="BP16" i="1" s="1"/>
  <c r="BO13" i="1"/>
  <c r="BO14" i="1" s="1"/>
  <c r="BO16" i="1" s="1"/>
  <c r="BM13" i="1"/>
  <c r="BM14" i="1" s="1"/>
  <c r="BM16" i="1" s="1"/>
  <c r="BL13" i="1"/>
  <c r="BL14" i="1" s="1"/>
  <c r="BL16" i="1" s="1"/>
  <c r="BJ13" i="1"/>
  <c r="BJ14" i="1" s="1"/>
  <c r="BJ16" i="1" s="1"/>
  <c r="BI13" i="1"/>
  <c r="BI14" i="1" s="1"/>
  <c r="BI16" i="1" s="1"/>
  <c r="BG13" i="1"/>
  <c r="BG14" i="1" s="1"/>
  <c r="BG16" i="1" s="1"/>
  <c r="BF13" i="1"/>
  <c r="BF14" i="1" s="1"/>
  <c r="BD13" i="1"/>
  <c r="BD14" i="1" s="1"/>
  <c r="BD16" i="1" s="1"/>
  <c r="BC13" i="1"/>
  <c r="BC14" i="1" s="1"/>
  <c r="BC16" i="1" s="1"/>
  <c r="BA13" i="1"/>
  <c r="BA14" i="1" s="1"/>
  <c r="BA16" i="1" s="1"/>
  <c r="AZ13" i="1"/>
  <c r="AZ14" i="1" s="1"/>
  <c r="AZ16" i="1" s="1"/>
  <c r="AX13" i="1"/>
  <c r="AX14" i="1" s="1"/>
  <c r="AX16" i="1" s="1"/>
  <c r="AW13" i="1"/>
  <c r="AW14" i="1" s="1"/>
  <c r="AU13" i="1"/>
  <c r="AU14" i="1" s="1"/>
  <c r="AU16" i="1" s="1"/>
  <c r="AT13" i="1"/>
  <c r="AT14" i="1" s="1"/>
  <c r="AR13" i="1"/>
  <c r="AR14" i="1" s="1"/>
  <c r="AR16" i="1" s="1"/>
  <c r="AQ13" i="1"/>
  <c r="AQ14" i="1" s="1"/>
  <c r="AO13" i="1"/>
  <c r="AO14" i="1" s="1"/>
  <c r="AO16" i="1" s="1"/>
  <c r="AN13" i="1"/>
  <c r="AN14" i="1" s="1"/>
  <c r="AN16" i="1" s="1"/>
  <c r="AL13" i="1"/>
  <c r="AL14" i="1" s="1"/>
  <c r="AL16" i="1" s="1"/>
  <c r="AK13" i="1"/>
  <c r="AI13" i="1"/>
  <c r="AI14" i="1" s="1"/>
  <c r="AI16" i="1" s="1"/>
  <c r="AH13" i="1"/>
  <c r="AH14" i="1" s="1"/>
  <c r="AF13" i="1"/>
  <c r="AF14" i="1" s="1"/>
  <c r="AF16" i="1" s="1"/>
  <c r="AE13" i="1"/>
  <c r="AC13" i="1"/>
  <c r="AC14" i="1" s="1"/>
  <c r="AC16" i="1" s="1"/>
  <c r="AB13" i="1"/>
  <c r="Z13" i="1"/>
  <c r="Z14" i="1" s="1"/>
  <c r="Z16" i="1" s="1"/>
  <c r="Y13" i="1"/>
  <c r="CO12" i="1"/>
  <c r="CL12" i="1"/>
  <c r="CI12" i="1"/>
  <c r="CF12" i="1"/>
  <c r="CC12" i="1"/>
  <c r="BZ12" i="1"/>
  <c r="BW12" i="1"/>
  <c r="BT12" i="1"/>
  <c r="BQ12" i="1"/>
  <c r="BN12" i="1"/>
  <c r="BK12" i="1"/>
  <c r="BH12" i="1"/>
  <c r="BE12" i="1"/>
  <c r="BB12" i="1"/>
  <c r="AY12" i="1"/>
  <c r="AV12" i="1"/>
  <c r="AS12" i="1"/>
  <c r="AP12" i="1"/>
  <c r="AM12" i="1"/>
  <c r="AJ12" i="1"/>
  <c r="AG12" i="1"/>
  <c r="AD12" i="1"/>
  <c r="AA12" i="1"/>
  <c r="CO11" i="1"/>
  <c r="CL11" i="1"/>
  <c r="CI11" i="1"/>
  <c r="CF11" i="1"/>
  <c r="CC11" i="1"/>
  <c r="BZ11" i="1"/>
  <c r="BW11" i="1"/>
  <c r="BT11" i="1"/>
  <c r="BQ11" i="1"/>
  <c r="BN11" i="1"/>
  <c r="BK11" i="1"/>
  <c r="BH11" i="1"/>
  <c r="BE11" i="1"/>
  <c r="BB11" i="1"/>
  <c r="AY11" i="1"/>
  <c r="AV11" i="1"/>
  <c r="AS11" i="1"/>
  <c r="AP11" i="1"/>
  <c r="AM11" i="1"/>
  <c r="AJ11" i="1"/>
  <c r="AG11" i="1"/>
  <c r="AD11" i="1"/>
  <c r="AA11" i="1"/>
  <c r="CO9" i="1"/>
  <c r="CL9" i="1"/>
  <c r="CI9" i="1"/>
  <c r="CF9" i="1"/>
  <c r="CC9" i="1"/>
  <c r="BZ9" i="1"/>
  <c r="BW9" i="1"/>
  <c r="BT9" i="1"/>
  <c r="BQ9" i="1"/>
  <c r="BN9" i="1"/>
  <c r="BK9" i="1"/>
  <c r="BH9" i="1"/>
  <c r="BE9" i="1"/>
  <c r="BB9" i="1"/>
  <c r="AY9" i="1"/>
  <c r="AV9" i="1"/>
  <c r="AS9" i="1"/>
  <c r="AP9" i="1"/>
  <c r="AM9" i="1"/>
  <c r="AJ9" i="1"/>
  <c r="AG9" i="1"/>
  <c r="AD9" i="1"/>
  <c r="AA9" i="1"/>
  <c r="CO8" i="1"/>
  <c r="CL8" i="1"/>
  <c r="CI8" i="1"/>
  <c r="CF8" i="1"/>
  <c r="CC8" i="1"/>
  <c r="BZ8" i="1"/>
  <c r="BW8" i="1"/>
  <c r="BT8" i="1"/>
  <c r="BQ8" i="1"/>
  <c r="BN8" i="1"/>
  <c r="BK8" i="1"/>
  <c r="BH8" i="1"/>
  <c r="BE8" i="1"/>
  <c r="BB8" i="1"/>
  <c r="AY8" i="1"/>
  <c r="AV8" i="1"/>
  <c r="AS8" i="1"/>
  <c r="AP8" i="1"/>
  <c r="AM8" i="1"/>
  <c r="AJ8" i="1"/>
  <c r="AG8" i="1"/>
  <c r="AD8" i="1"/>
  <c r="AA8" i="1"/>
  <c r="CO6" i="1"/>
  <c r="CL6" i="1"/>
  <c r="CI6" i="1"/>
  <c r="CF6" i="1"/>
  <c r="CC6" i="1"/>
  <c r="BZ6" i="1"/>
  <c r="BW6" i="1"/>
  <c r="BT6" i="1"/>
  <c r="BQ6" i="1"/>
  <c r="BN6" i="1"/>
  <c r="BK6" i="1"/>
  <c r="BH6" i="1"/>
  <c r="BE6" i="1"/>
  <c r="BB6" i="1"/>
  <c r="AY6" i="1"/>
  <c r="AV6" i="1"/>
  <c r="AS6" i="1"/>
  <c r="AP6" i="1"/>
  <c r="AM6" i="1"/>
  <c r="AJ6" i="1"/>
  <c r="AG6" i="1"/>
  <c r="AD6" i="1"/>
  <c r="AA6" i="1"/>
  <c r="CL4" i="1"/>
  <c r="CI4" i="1"/>
  <c r="CF4" i="1"/>
  <c r="CC4" i="1"/>
  <c r="BZ4" i="1"/>
  <c r="BW4" i="1"/>
  <c r="BT4" i="1"/>
  <c r="BQ4" i="1"/>
  <c r="BN4" i="1"/>
  <c r="BK4" i="1"/>
  <c r="BH4" i="1"/>
  <c r="BE4" i="1"/>
  <c r="BB4" i="1"/>
  <c r="AY4" i="1"/>
  <c r="AV4" i="1"/>
  <c r="AS4" i="1"/>
  <c r="AP4" i="1"/>
  <c r="AK4" i="1"/>
  <c r="AM4" i="1" s="1"/>
  <c r="AJ4" i="1"/>
  <c r="AE4" i="1"/>
  <c r="AG4" i="1" s="1"/>
  <c r="AB4" i="1"/>
  <c r="Y4" i="1"/>
  <c r="AA4" i="1" s="1"/>
  <c r="U4" i="1"/>
  <c r="W4" i="1" s="1"/>
  <c r="M4" i="1"/>
  <c r="O4" i="1" s="1"/>
  <c r="I18" i="5"/>
  <c r="G18" i="5"/>
  <c r="E18" i="5"/>
  <c r="D18" i="5"/>
  <c r="C18" i="5"/>
  <c r="B18" i="5"/>
  <c r="J17" i="5"/>
  <c r="F17" i="5"/>
  <c r="H16" i="5"/>
  <c r="F16" i="5"/>
  <c r="BU14" i="5"/>
  <c r="BO14" i="5"/>
  <c r="BL14" i="5"/>
  <c r="BI14" i="5"/>
  <c r="AX14" i="5"/>
  <c r="AZ14" i="5" s="1"/>
  <c r="M13" i="5"/>
  <c r="J10" i="5"/>
  <c r="I10" i="5"/>
  <c r="H10" i="5"/>
  <c r="G10" i="5"/>
  <c r="G28" i="5" s="1"/>
  <c r="F10" i="5"/>
  <c r="E10" i="5"/>
  <c r="D10" i="5"/>
  <c r="C10" i="5"/>
  <c r="C28" i="5" s="1"/>
  <c r="C29" i="5" s="1"/>
  <c r="B10" i="5"/>
  <c r="B28" i="5" s="1"/>
  <c r="B29" i="5" s="1"/>
  <c r="AK8" i="5"/>
  <c r="CD20" i="5" l="1"/>
  <c r="CB22" i="5"/>
  <c r="CD22" i="5" s="1"/>
  <c r="AF10" i="5"/>
  <c r="W221" i="1"/>
  <c r="AS221" i="1"/>
  <c r="BB221" i="1"/>
  <c r="BH221" i="1"/>
  <c r="BQ221" i="1"/>
  <c r="BN221" i="1"/>
  <c r="BT221" i="1"/>
  <c r="BZ221" i="1"/>
  <c r="CF221" i="1"/>
  <c r="CL221" i="1"/>
  <c r="AC13" i="5"/>
  <c r="AF13" i="5"/>
  <c r="BC11" i="3"/>
  <c r="AM7" i="5"/>
  <c r="AN11" i="3"/>
  <c r="X7" i="5"/>
  <c r="AW7" i="3"/>
  <c r="AL11" i="3"/>
  <c r="L15" i="5"/>
  <c r="R13" i="5"/>
  <c r="R15" i="5"/>
  <c r="X13" i="5"/>
  <c r="X15" i="5"/>
  <c r="AG15" i="5"/>
  <c r="AH15" i="5" s="1"/>
  <c r="AG13" i="5"/>
  <c r="AG18" i="5" s="1"/>
  <c r="AA73" i="3"/>
  <c r="AA81" i="3" s="1"/>
  <c r="L17" i="5" s="1"/>
  <c r="M17" i="5" s="1"/>
  <c r="AD18" i="5"/>
  <c r="BF81" i="3"/>
  <c r="AP16" i="5"/>
  <c r="AP18" i="5" s="1"/>
  <c r="BO81" i="3"/>
  <c r="CD82" i="3"/>
  <c r="BN17" i="5" s="1"/>
  <c r="BN18" i="5" s="1"/>
  <c r="BF89" i="3"/>
  <c r="BF88" i="3"/>
  <c r="AP24" i="5" s="1"/>
  <c r="AP26" i="5" s="1"/>
  <c r="BR89" i="3"/>
  <c r="BR88" i="3"/>
  <c r="BB24" i="5" s="1"/>
  <c r="BB26" i="5" s="1"/>
  <c r="AZ89" i="3"/>
  <c r="BL89" i="3"/>
  <c r="BX20" i="5"/>
  <c r="BV20" i="5"/>
  <c r="CN161" i="1"/>
  <c r="CB9" i="5"/>
  <c r="CD9" i="5" s="1"/>
  <c r="CO221" i="1"/>
  <c r="CO222" i="1"/>
  <c r="S222" i="1"/>
  <c r="S221" i="1"/>
  <c r="CD16" i="5"/>
  <c r="CD18" i="5" s="1"/>
  <c r="CB18" i="5"/>
  <c r="BS24" i="5"/>
  <c r="CI230" i="1"/>
  <c r="AA7" i="3"/>
  <c r="L7" i="5" s="1"/>
  <c r="L10" i="5" s="1"/>
  <c r="AT7" i="3"/>
  <c r="AD7" i="5" s="1"/>
  <c r="AZ7" i="3"/>
  <c r="BL7" i="3"/>
  <c r="AV7" i="5" s="1"/>
  <c r="BR7" i="3"/>
  <c r="BB7" i="5" s="1"/>
  <c r="BX7" i="3"/>
  <c r="CD7" i="3"/>
  <c r="BN7" i="5" s="1"/>
  <c r="BN10" i="5" s="1"/>
  <c r="BN28" i="5" s="1"/>
  <c r="BN29" i="5" s="1"/>
  <c r="CJ7" i="3"/>
  <c r="AK7" i="3"/>
  <c r="U7" i="5" s="1"/>
  <c r="CM7" i="3"/>
  <c r="BW7" i="5" s="1"/>
  <c r="AA11" i="3"/>
  <c r="L8" i="5"/>
  <c r="AA66" i="3"/>
  <c r="AN66" i="3"/>
  <c r="X9" i="5" s="1"/>
  <c r="AZ66" i="3"/>
  <c r="AJ9" i="5" s="1"/>
  <c r="BL66" i="3"/>
  <c r="AV9" i="5" s="1"/>
  <c r="BX66" i="3"/>
  <c r="BH9" i="5" s="1"/>
  <c r="CJ66" i="3"/>
  <c r="BT9" i="5" s="1"/>
  <c r="O15" i="5"/>
  <c r="O13" i="5"/>
  <c r="U13" i="5"/>
  <c r="U15" i="5"/>
  <c r="AA15" i="5"/>
  <c r="AA13" i="5"/>
  <c r="AJ13" i="5"/>
  <c r="AJ15" i="5"/>
  <c r="AE81" i="3"/>
  <c r="AE73" i="3"/>
  <c r="O16" i="5" s="1"/>
  <c r="AS18" i="5"/>
  <c r="BR81" i="3"/>
  <c r="BB16" i="5"/>
  <c r="BB18" i="5" s="1"/>
  <c r="BX82" i="3"/>
  <c r="BH17" i="5" s="1"/>
  <c r="BH18" i="5" s="1"/>
  <c r="CJ82" i="3"/>
  <c r="BT17" i="5" s="1"/>
  <c r="BT18" i="5" s="1"/>
  <c r="S82" i="3"/>
  <c r="CP81" i="3"/>
  <c r="AW81" i="3"/>
  <c r="AE82" i="3"/>
  <c r="O17" i="5" s="1"/>
  <c r="AQ82" i="3"/>
  <c r="AA17" i="5" s="1"/>
  <c r="AZ82" i="3"/>
  <c r="AJ17" i="5" s="1"/>
  <c r="BC82" i="3"/>
  <c r="AM17" i="5" s="1"/>
  <c r="AM18" i="5" s="1"/>
  <c r="BU82" i="3"/>
  <c r="BE17" i="5" s="1"/>
  <c r="BE18" i="5" s="1"/>
  <c r="CG82" i="3"/>
  <c r="BQ17" i="5" s="1"/>
  <c r="BQ18" i="5" s="1"/>
  <c r="AW88" i="3"/>
  <c r="AG24" i="5" s="1"/>
  <c r="AG26" i="5" s="1"/>
  <c r="AF161" i="1"/>
  <c r="Q9" i="5"/>
  <c r="AX161" i="1"/>
  <c r="AL9" i="5"/>
  <c r="BS161" i="1"/>
  <c r="BG9" i="5"/>
  <c r="BY161" i="1"/>
  <c r="BM9" i="5"/>
  <c r="F18" i="5"/>
  <c r="AH21" i="5"/>
  <c r="CH161" i="1"/>
  <c r="BV9" i="5"/>
  <c r="AR161" i="1"/>
  <c r="AC9" i="5"/>
  <c r="BM161" i="1"/>
  <c r="BA9" i="5"/>
  <c r="S13" i="5"/>
  <c r="BP20" i="5"/>
  <c r="BR20" i="5" s="1"/>
  <c r="BM20" i="5"/>
  <c r="BO20" i="5" s="1"/>
  <c r="AI161" i="1"/>
  <c r="T9" i="5"/>
  <c r="AO161" i="1"/>
  <c r="Z9" i="5"/>
  <c r="AU161" i="1"/>
  <c r="AI9" i="5"/>
  <c r="AK9" i="5" s="1"/>
  <c r="BD161" i="1"/>
  <c r="AR9" i="5"/>
  <c r="BJ161" i="1"/>
  <c r="AX9" i="5"/>
  <c r="BP161" i="1"/>
  <c r="BD9" i="5"/>
  <c r="BV161" i="1"/>
  <c r="BJ9" i="5"/>
  <c r="CB161" i="1"/>
  <c r="BP9" i="5"/>
  <c r="AL161" i="1"/>
  <c r="W9" i="5"/>
  <c r="BG161" i="1"/>
  <c r="AU9" i="5"/>
  <c r="CE161" i="1"/>
  <c r="BS9" i="5"/>
  <c r="BU9" i="5" s="1"/>
  <c r="CK161" i="1"/>
  <c r="BY9" i="5"/>
  <c r="D28" i="5"/>
  <c r="D29" i="5" s="1"/>
  <c r="O161" i="1"/>
  <c r="E28" i="5"/>
  <c r="E29" i="5" s="1"/>
  <c r="I28" i="5"/>
  <c r="I29" i="5" s="1"/>
  <c r="CL159" i="1"/>
  <c r="CL161" i="1" s="1"/>
  <c r="CL222" i="1"/>
  <c r="BV17" i="5" s="1"/>
  <c r="BX17" i="5" s="1"/>
  <c r="D223" i="1"/>
  <c r="D161" i="1"/>
  <c r="CO241" i="1"/>
  <c r="AP181" i="1"/>
  <c r="Z15" i="5" s="1"/>
  <c r="AV181" i="1"/>
  <c r="AI15" i="5" s="1"/>
  <c r="AK15" i="5" s="1"/>
  <c r="AB14" i="1"/>
  <c r="AB16" i="1" s="1"/>
  <c r="CC222" i="1"/>
  <c r="BM17" i="5" s="1"/>
  <c r="BY17" i="5"/>
  <c r="CA17" i="5" s="1"/>
  <c r="AA230" i="1"/>
  <c r="AM230" i="1"/>
  <c r="W24" i="5" s="1"/>
  <c r="AY230" i="1"/>
  <c r="AI24" i="5" s="1"/>
  <c r="BK230" i="1"/>
  <c r="AU24" i="5" s="1"/>
  <c r="AW24" i="5" s="1"/>
  <c r="BW230" i="1"/>
  <c r="BM21" i="5"/>
  <c r="BO21" i="5" s="1"/>
  <c r="AD4" i="1"/>
  <c r="AP222" i="1"/>
  <c r="Z17" i="5" s="1"/>
  <c r="AE15" i="5"/>
  <c r="AG69" i="1"/>
  <c r="BQ69" i="1"/>
  <c r="AD69" i="1"/>
  <c r="AG77" i="1"/>
  <c r="Q20" i="5" s="1"/>
  <c r="Q22" i="5" s="1"/>
  <c r="BK223" i="1"/>
  <c r="BW223" i="1"/>
  <c r="BW33" i="1"/>
  <c r="BG8" i="5" s="1"/>
  <c r="BI8" i="5" s="1"/>
  <c r="BE69" i="1"/>
  <c r="CO69" i="1"/>
  <c r="AA69" i="1"/>
  <c r="BI13" i="5"/>
  <c r="M15" i="5"/>
  <c r="BF15" i="5"/>
  <c r="BL15" i="5"/>
  <c r="AV77" i="1"/>
  <c r="BU22" i="5"/>
  <c r="AV223" i="1"/>
  <c r="AW13" i="5"/>
  <c r="AQ22" i="1"/>
  <c r="AQ33" i="1" s="1"/>
  <c r="P13" i="5"/>
  <c r="AN13" i="5"/>
  <c r="BI15" i="5"/>
  <c r="BG22" i="5"/>
  <c r="AJ13" i="1"/>
  <c r="AV13" i="1"/>
  <c r="AF25" i="5" s="1"/>
  <c r="BH13" i="1"/>
  <c r="BT13" i="1"/>
  <c r="CF13" i="1"/>
  <c r="BZ13" i="1"/>
  <c r="Y14" i="1"/>
  <c r="AA14" i="1" s="1"/>
  <c r="AA16" i="1" s="1"/>
  <c r="AE14" i="1"/>
  <c r="AE16" i="1" s="1"/>
  <c r="AJ33" i="1"/>
  <c r="T8" i="5" s="1"/>
  <c r="V8" i="5" s="1"/>
  <c r="CI33" i="1"/>
  <c r="BV8" i="5" s="1"/>
  <c r="BX8" i="5" s="1"/>
  <c r="AP69" i="1"/>
  <c r="AT15" i="5"/>
  <c r="AD230" i="1"/>
  <c r="AP230" i="1"/>
  <c r="Z24" i="5" s="1"/>
  <c r="BZ230" i="1"/>
  <c r="BJ24" i="5" s="1"/>
  <c r="AJ230" i="1"/>
  <c r="T24" i="5" s="1"/>
  <c r="AV230" i="1"/>
  <c r="AF24" i="5" s="1"/>
  <c r="AF26" i="5" s="1"/>
  <c r="BT230" i="1"/>
  <c r="BH230" i="1"/>
  <c r="AR24" i="5" s="1"/>
  <c r="BF231" i="1"/>
  <c r="BO17" i="5"/>
  <c r="AT22" i="5"/>
  <c r="AA77" i="1"/>
  <c r="K20" i="5" s="1"/>
  <c r="K22" i="5" s="1"/>
  <c r="AZ15" i="5"/>
  <c r="AD33" i="1"/>
  <c r="N8" i="5" s="1"/>
  <c r="P8" i="5" s="1"/>
  <c r="AP33" i="1"/>
  <c r="Z8" i="5" s="1"/>
  <c r="AB8" i="5" s="1"/>
  <c r="BZ33" i="1"/>
  <c r="BJ8" i="5" s="1"/>
  <c r="BL8" i="5" s="1"/>
  <c r="CL33" i="1"/>
  <c r="BY8" i="5" s="1"/>
  <c r="CA8" i="5" s="1"/>
  <c r="BN69" i="1"/>
  <c r="W222" i="1"/>
  <c r="AS231" i="1"/>
  <c r="AE20" i="5"/>
  <c r="AE22" i="5" s="1"/>
  <c r="AC22" i="5"/>
  <c r="V20" i="5"/>
  <c r="V22" i="5" s="1"/>
  <c r="T22" i="5"/>
  <c r="AP223" i="1"/>
  <c r="BE223" i="1"/>
  <c r="BQ223" i="1"/>
  <c r="CC223" i="1"/>
  <c r="CO223" i="1"/>
  <c r="AG181" i="1"/>
  <c r="Q15" i="5" s="1"/>
  <c r="S15" i="5" s="1"/>
  <c r="AG230" i="1"/>
  <c r="Q24" i="5" s="1"/>
  <c r="S24" i="5" s="1"/>
  <c r="AS230" i="1"/>
  <c r="AC24" i="5" s="1"/>
  <c r="AE24" i="5" s="1"/>
  <c r="BE230" i="1"/>
  <c r="AO24" i="5" s="1"/>
  <c r="AQ24" i="5" s="1"/>
  <c r="BQ230" i="1"/>
  <c r="CC230" i="1"/>
  <c r="BB230" i="1"/>
  <c r="AL24" i="5" s="1"/>
  <c r="AN24" i="5" s="1"/>
  <c r="BN230" i="1"/>
  <c r="AX24" i="5" s="1"/>
  <c r="BL13" i="5"/>
  <c r="AB15" i="5"/>
  <c r="AQ15" i="5"/>
  <c r="BC15" i="5"/>
  <c r="BO15" i="5"/>
  <c r="AA13" i="1"/>
  <c r="AM13" i="1"/>
  <c r="AY13" i="1"/>
  <c r="AI25" i="5" s="1"/>
  <c r="AK25" i="5" s="1"/>
  <c r="BK13" i="1"/>
  <c r="BW13" i="1"/>
  <c r="CI13" i="1"/>
  <c r="BS25" i="5" s="1"/>
  <c r="AP13" i="1"/>
  <c r="BB13" i="1"/>
  <c r="BN13" i="1"/>
  <c r="CL13" i="1"/>
  <c r="AG13" i="1"/>
  <c r="AS13" i="1"/>
  <c r="BE13" i="1"/>
  <c r="BQ13" i="1"/>
  <c r="CC13" i="1"/>
  <c r="BM25" i="5" s="1"/>
  <c r="CO13" i="1"/>
  <c r="M16" i="1"/>
  <c r="AV33" i="1"/>
  <c r="AJ69" i="1"/>
  <c r="AV69" i="1"/>
  <c r="BH69" i="1"/>
  <c r="BT69" i="1"/>
  <c r="CF69" i="1"/>
  <c r="BV22" i="5"/>
  <c r="BX22" i="5" s="1"/>
  <c r="AY223" i="1"/>
  <c r="CI223" i="1"/>
  <c r="CC159" i="1"/>
  <c r="CC161" i="1" s="1"/>
  <c r="CO159" i="1"/>
  <c r="CO161" i="1" s="1"/>
  <c r="AS222" i="1"/>
  <c r="AC17" i="5" s="1"/>
  <c r="AE17" i="5" s="1"/>
  <c r="BH222" i="1"/>
  <c r="AR17" i="5" s="1"/>
  <c r="AT17" i="5" s="1"/>
  <c r="AJ222" i="1"/>
  <c r="T17" i="5" s="1"/>
  <c r="V17" i="5" s="1"/>
  <c r="AV222" i="1"/>
  <c r="AF17" i="5" s="1"/>
  <c r="AH17" i="5" s="1"/>
  <c r="AA222" i="1"/>
  <c r="BW222" i="1"/>
  <c r="BG17" i="5" s="1"/>
  <c r="CI222" i="1"/>
  <c r="BS17" i="5" s="1"/>
  <c r="BU17" i="5" s="1"/>
  <c r="AD222" i="1"/>
  <c r="N17" i="5" s="1"/>
  <c r="BN222" i="1"/>
  <c r="AX17" i="5" s="1"/>
  <c r="AZ17" i="5" s="1"/>
  <c r="BZ222" i="1"/>
  <c r="BJ17" i="5" s="1"/>
  <c r="AU22" i="5"/>
  <c r="U16" i="1"/>
  <c r="AD13" i="1"/>
  <c r="N25" i="5" s="1"/>
  <c r="O16" i="1"/>
  <c r="AG33" i="1"/>
  <c r="Q8" i="5" s="1"/>
  <c r="S8" i="5" s="1"/>
  <c r="AA33" i="1"/>
  <c r="AM33" i="1"/>
  <c r="W8" i="5" s="1"/>
  <c r="Y8" i="5" s="1"/>
  <c r="BY22" i="5"/>
  <c r="CA22" i="5" s="1"/>
  <c r="AG159" i="1"/>
  <c r="AG161" i="1" s="1"/>
  <c r="AA223" i="1"/>
  <c r="AM223" i="1"/>
  <c r="BB223" i="1"/>
  <c r="BN223" i="1"/>
  <c r="BZ223" i="1"/>
  <c r="CL223" i="1"/>
  <c r="AD181" i="1"/>
  <c r="N15" i="5" s="1"/>
  <c r="AY181" i="1"/>
  <c r="AL15" i="5" s="1"/>
  <c r="AN15" i="5" s="1"/>
  <c r="AQ16" i="1"/>
  <c r="AS14" i="1"/>
  <c r="AS16" i="1" s="1"/>
  <c r="AC7" i="5" s="1"/>
  <c r="AE7" i="5" s="1"/>
  <c r="AG14" i="1"/>
  <c r="AG16" i="1" s="1"/>
  <c r="Q7" i="5" s="1"/>
  <c r="AV14" i="1"/>
  <c r="AV16" i="1" s="1"/>
  <c r="CP66" i="3"/>
  <c r="BZ9" i="5" s="1"/>
  <c r="BZ10" i="5" s="1"/>
  <c r="BZ28" i="5" s="1"/>
  <c r="BZ29" i="5" s="1"/>
  <c r="CL230" i="1"/>
  <c r="BV24" i="5" s="1"/>
  <c r="BX24" i="5" s="1"/>
  <c r="CF33" i="1"/>
  <c r="BP8" i="5" s="1"/>
  <c r="AK11" i="3"/>
  <c r="BL24" i="5"/>
  <c r="AQ66" i="3"/>
  <c r="AA9" i="5" s="1"/>
  <c r="AB9" i="5" s="1"/>
  <c r="BO66" i="3"/>
  <c r="AY9" i="5" s="1"/>
  <c r="AY10" i="5" s="1"/>
  <c r="AY28" i="5" s="1"/>
  <c r="AY29" i="5" s="1"/>
  <c r="CM66" i="3"/>
  <c r="BW9" i="5" s="1"/>
  <c r="CA81" i="3"/>
  <c r="BL17" i="5" s="1"/>
  <c r="AN82" i="3"/>
  <c r="X17" i="5" s="1"/>
  <c r="BL11" i="3"/>
  <c r="AC11" i="3"/>
  <c r="AE7" i="3"/>
  <c r="O7" i="5" s="1"/>
  <c r="O10" i="5" s="1"/>
  <c r="BI11" i="3"/>
  <c r="AH66" i="3"/>
  <c r="R9" i="5" s="1"/>
  <c r="S9" i="5" s="1"/>
  <c r="AT66" i="3"/>
  <c r="AD9" i="5" s="1"/>
  <c r="BF66" i="3"/>
  <c r="AP9" i="5" s="1"/>
  <c r="BR66" i="3"/>
  <c r="BB9" i="5" s="1"/>
  <c r="CD66" i="3"/>
  <c r="BN9" i="5" s="1"/>
  <c r="AL81" i="3"/>
  <c r="AN73" i="3"/>
  <c r="X16" i="5" s="1"/>
  <c r="Y16" i="5" s="1"/>
  <c r="BL82" i="3"/>
  <c r="AV17" i="5" s="1"/>
  <c r="AV18" i="5" s="1"/>
  <c r="AN81" i="3"/>
  <c r="CM81" i="3"/>
  <c r="AR89" i="3"/>
  <c r="AT89" i="3" s="1"/>
  <c r="CD11" i="3"/>
  <c r="AG11" i="3"/>
  <c r="AH7" i="3"/>
  <c r="R7" i="5" s="1"/>
  <c r="BR11" i="3"/>
  <c r="AE66" i="3"/>
  <c r="O9" i="5" s="1"/>
  <c r="BC66" i="3"/>
  <c r="AM9" i="5" s="1"/>
  <c r="CA66" i="3"/>
  <c r="BK9" i="5" s="1"/>
  <c r="BK10" i="5" s="1"/>
  <c r="BK28" i="5" s="1"/>
  <c r="BK29" i="5" s="1"/>
  <c r="BO11" i="3"/>
  <c r="CA11" i="3"/>
  <c r="AO11" i="3"/>
  <c r="AQ7" i="3"/>
  <c r="AA7" i="5" s="1"/>
  <c r="AA10" i="5" s="1"/>
  <c r="BE11" i="3"/>
  <c r="BF11" i="3" s="1"/>
  <c r="BF7" i="3"/>
  <c r="AP7" i="5" s="1"/>
  <c r="BU11" i="3"/>
  <c r="AT11" i="3"/>
  <c r="AK66" i="3"/>
  <c r="U9" i="5" s="1"/>
  <c r="AW66" i="3"/>
  <c r="AG9" i="5" s="1"/>
  <c r="AH9" i="5" s="1"/>
  <c r="BI66" i="3"/>
  <c r="AS9" i="5" s="1"/>
  <c r="AS10" i="5" s="1"/>
  <c r="AS28" i="5" s="1"/>
  <c r="AS29" i="5" s="1"/>
  <c r="BU66" i="3"/>
  <c r="BE9" i="5" s="1"/>
  <c r="BE10" i="5" s="1"/>
  <c r="BE28" i="5" s="1"/>
  <c r="BE29" i="5" s="1"/>
  <c r="CG66" i="3"/>
  <c r="BQ9" i="5" s="1"/>
  <c r="BQ10" i="5" s="1"/>
  <c r="AH73" i="3"/>
  <c r="R16" i="5" s="1"/>
  <c r="S16" i="5" s="1"/>
  <c r="AF81" i="3"/>
  <c r="AH81" i="3" s="1"/>
  <c r="BL81" i="3"/>
  <c r="V9" i="5"/>
  <c r="BL9" i="5"/>
  <c r="BX81" i="3"/>
  <c r="CJ81" i="3"/>
  <c r="BI89" i="3"/>
  <c r="BO13" i="5"/>
  <c r="AZ24" i="5"/>
  <c r="AW9" i="5"/>
  <c r="BI9" i="5"/>
  <c r="AB13" i="5"/>
  <c r="BF13" i="5"/>
  <c r="AB17" i="5"/>
  <c r="AC18" i="5"/>
  <c r="BH14" i="1"/>
  <c r="BH16" i="1" s="1"/>
  <c r="AR7" i="5" s="1"/>
  <c r="BF16" i="1"/>
  <c r="Y24" i="5"/>
  <c r="AK14" i="1"/>
  <c r="AW16" i="1"/>
  <c r="AY14" i="1"/>
  <c r="AY16" i="1" s="1"/>
  <c r="BS22" i="5"/>
  <c r="AH16" i="1"/>
  <c r="AJ14" i="1"/>
  <c r="AJ16" i="1" s="1"/>
  <c r="T7" i="5" s="1"/>
  <c r="AT16" i="1"/>
  <c r="AB159" i="1"/>
  <c r="AB161" i="1" s="1"/>
  <c r="AE9" i="5"/>
  <c r="BU13" i="5"/>
  <c r="P17" i="5"/>
  <c r="AO22" i="5"/>
  <c r="BI22" i="5"/>
  <c r="AP14" i="1"/>
  <c r="AP16" i="1" s="1"/>
  <c r="Z7" i="5" s="1"/>
  <c r="BB14" i="1"/>
  <c r="BB16" i="1" s="1"/>
  <c r="AL7" i="5" s="1"/>
  <c r="AN7" i="5" s="1"/>
  <c r="BA22" i="1"/>
  <c r="BB22" i="1" s="1"/>
  <c r="AY33" i="1"/>
  <c r="BB69" i="1"/>
  <c r="BZ69" i="1"/>
  <c r="CL69" i="1"/>
  <c r="AP77" i="1"/>
  <c r="Z20" i="5" s="1"/>
  <c r="AB20" i="5" s="1"/>
  <c r="AB22" i="5" s="1"/>
  <c r="BB222" i="1"/>
  <c r="AL17" i="5" s="1"/>
  <c r="AN17" i="5" s="1"/>
  <c r="BB231" i="1"/>
  <c r="BU16" i="5"/>
  <c r="BC22" i="1"/>
  <c r="CC33" i="1"/>
  <c r="BM8" i="5" s="1"/>
  <c r="BO8" i="5" s="1"/>
  <c r="CO33" i="1"/>
  <c r="CB8" i="5" s="1"/>
  <c r="CD8" i="5" s="1"/>
  <c r="AZ33" i="1"/>
  <c r="AS69" i="1"/>
  <c r="CC69" i="1"/>
  <c r="AA159" i="1"/>
  <c r="AM159" i="1"/>
  <c r="AM161" i="1" s="1"/>
  <c r="AY159" i="1"/>
  <c r="AY161" i="1" s="1"/>
  <c r="BK159" i="1"/>
  <c r="BK161" i="1" s="1"/>
  <c r="BW159" i="1"/>
  <c r="BW161" i="1" s="1"/>
  <c r="CI159" i="1"/>
  <c r="CI161" i="1" s="1"/>
  <c r="AS159" i="1"/>
  <c r="AS161" i="1" s="1"/>
  <c r="BE159" i="1"/>
  <c r="BE161" i="1" s="1"/>
  <c r="AP159" i="1"/>
  <c r="AP161" i="1" s="1"/>
  <c r="BN159" i="1"/>
  <c r="BN161" i="1" s="1"/>
  <c r="BZ159" i="1"/>
  <c r="BZ161" i="1" s="1"/>
  <c r="BQ159" i="1"/>
  <c r="BQ161" i="1" s="1"/>
  <c r="W223" i="1"/>
  <c r="AJ181" i="1"/>
  <c r="T15" i="5" s="1"/>
  <c r="V15" i="5" s="1"/>
  <c r="AM69" i="1"/>
  <c r="AY69" i="1"/>
  <c r="BK69" i="1"/>
  <c r="BW69" i="1"/>
  <c r="CI69" i="1"/>
  <c r="AM77" i="1"/>
  <c r="W20" i="5" s="1"/>
  <c r="AY77" i="1"/>
  <c r="AI20" i="5" s="1"/>
  <c r="AJ159" i="1"/>
  <c r="AJ161" i="1" s="1"/>
  <c r="AV159" i="1"/>
  <c r="AV161" i="1" s="1"/>
  <c r="BH159" i="1"/>
  <c r="BH161" i="1" s="1"/>
  <c r="BT159" i="1"/>
  <c r="BT161" i="1" s="1"/>
  <c r="CF159" i="1"/>
  <c r="CF161" i="1" s="1"/>
  <c r="AG223" i="1"/>
  <c r="AS223" i="1"/>
  <c r="BH223" i="1"/>
  <c r="BT223" i="1"/>
  <c r="CF223" i="1"/>
  <c r="BA159" i="1"/>
  <c r="BQ222" i="1"/>
  <c r="BA17" i="5" s="1"/>
  <c r="BC17" i="5" s="1"/>
  <c r="AY222" i="1"/>
  <c r="AI17" i="5" s="1"/>
  <c r="BK222" i="1"/>
  <c r="AU17" i="5" s="1"/>
  <c r="AA181" i="1"/>
  <c r="AA221" i="1" s="1"/>
  <c r="AJ223" i="1"/>
  <c r="M159" i="1"/>
  <c r="M161" i="1" s="1"/>
  <c r="O222" i="1"/>
  <c r="BE222" i="1"/>
  <c r="AO17" i="5" s="1"/>
  <c r="AQ17" i="5" s="1"/>
  <c r="AG222" i="1"/>
  <c r="Q17" i="5" s="1"/>
  <c r="Q18" i="5" s="1"/>
  <c r="AM222" i="1"/>
  <c r="W17" i="5" s="1"/>
  <c r="AM181" i="1"/>
  <c r="W15" i="5" s="1"/>
  <c r="W18" i="5" s="1"/>
  <c r="O223" i="1"/>
  <c r="BT222" i="1"/>
  <c r="BD17" i="5" s="1"/>
  <c r="BF17" i="5" s="1"/>
  <c r="CF222" i="1"/>
  <c r="BP17" i="5" s="1"/>
  <c r="BR17" i="5" s="1"/>
  <c r="T18" i="5"/>
  <c r="BJ22" i="5"/>
  <c r="BL22" i="5"/>
  <c r="AR22" i="5"/>
  <c r="Y9" i="5"/>
  <c r="AT13" i="5"/>
  <c r="BD22" i="5"/>
  <c r="N22" i="5"/>
  <c r="P20" i="5"/>
  <c r="P22" i="5" s="1"/>
  <c r="G31" i="5"/>
  <c r="G29" i="5"/>
  <c r="G32" i="5" s="1"/>
  <c r="AQ13" i="5"/>
  <c r="V24" i="5"/>
  <c r="AT24" i="5"/>
  <c r="BU24" i="5"/>
  <c r="BC20" i="5"/>
  <c r="BC22" i="5" s="1"/>
  <c r="BA22" i="5"/>
  <c r="AZ9" i="5"/>
  <c r="AI10" i="5"/>
  <c r="Z18" i="5"/>
  <c r="BC13" i="5"/>
  <c r="AZ13" i="5"/>
  <c r="P15" i="5"/>
  <c r="AL22" i="5"/>
  <c r="AN20" i="5"/>
  <c r="AN22" i="5" s="1"/>
  <c r="H18" i="5"/>
  <c r="H28" i="5" s="1"/>
  <c r="H29" i="5" s="1"/>
  <c r="J16" i="5"/>
  <c r="J18" i="5" s="1"/>
  <c r="J28" i="5" s="1"/>
  <c r="AI18" i="5"/>
  <c r="AK17" i="5"/>
  <c r="AW22" i="5"/>
  <c r="BF22" i="5"/>
  <c r="F28" i="5"/>
  <c r="F29" i="5" s="1"/>
  <c r="AE13" i="5"/>
  <c r="AW15" i="5"/>
  <c r="AQ20" i="5"/>
  <c r="AQ22" i="5" s="1"/>
  <c r="AX22" i="5"/>
  <c r="AZ20" i="5"/>
  <c r="AZ22" i="5" s="1"/>
  <c r="AA28" i="5" l="1"/>
  <c r="AA29" i="5" s="1"/>
  <c r="AP10" i="5"/>
  <c r="AP28" i="5" s="1"/>
  <c r="AP29" i="5" s="1"/>
  <c r="R10" i="5"/>
  <c r="AO25" i="5"/>
  <c r="AQ25" i="5" s="1"/>
  <c r="AQ26" i="5" s="1"/>
  <c r="Q25" i="5"/>
  <c r="S25" i="5" s="1"/>
  <c r="S26" i="5" s="1"/>
  <c r="AX25" i="5"/>
  <c r="AZ25" i="5" s="1"/>
  <c r="AZ26" i="5" s="1"/>
  <c r="Z25" i="5"/>
  <c r="AB25" i="5" s="1"/>
  <c r="BG25" i="5"/>
  <c r="BI25" i="5" s="1"/>
  <c r="BI26" i="5" s="1"/>
  <c r="K25" i="5"/>
  <c r="M25" i="5" s="1"/>
  <c r="M26" i="5" s="1"/>
  <c r="BM24" i="5"/>
  <c r="BO24" i="5" s="1"/>
  <c r="CC231" i="1"/>
  <c r="BJ25" i="5"/>
  <c r="BL25" i="5" s="1"/>
  <c r="BL26" i="5" s="1"/>
  <c r="BD25" i="5"/>
  <c r="BF25" i="5" s="1"/>
  <c r="BG24" i="5"/>
  <c r="BI24" i="5" s="1"/>
  <c r="BW231" i="1"/>
  <c r="K16" i="5"/>
  <c r="M16" i="5" s="1"/>
  <c r="K24" i="5"/>
  <c r="M24" i="5" s="1"/>
  <c r="CA9" i="5"/>
  <c r="BR9" i="5"/>
  <c r="AT9" i="5"/>
  <c r="BX9" i="5"/>
  <c r="BO9" i="5"/>
  <c r="AN9" i="5"/>
  <c r="AA18" i="5"/>
  <c r="O18" i="5"/>
  <c r="O28" i="5" s="1"/>
  <c r="O29" i="5" s="1"/>
  <c r="BW10" i="5"/>
  <c r="BW28" i="5" s="1"/>
  <c r="BW29" i="5" s="1"/>
  <c r="CJ11" i="3"/>
  <c r="BT7" i="5"/>
  <c r="BT10" i="5" s="1"/>
  <c r="BT28" i="5" s="1"/>
  <c r="BT29" i="5" s="1"/>
  <c r="BX11" i="3"/>
  <c r="BH7" i="5"/>
  <c r="BH10" i="5" s="1"/>
  <c r="BH28" i="5" s="1"/>
  <c r="BH29" i="5" s="1"/>
  <c r="AV10" i="5"/>
  <c r="AV28" i="5" s="1"/>
  <c r="AV29" i="5" s="1"/>
  <c r="AD10" i="5"/>
  <c r="AD28" i="5" s="1"/>
  <c r="AD29" i="5" s="1"/>
  <c r="AG221" i="1"/>
  <c r="AP221" i="1"/>
  <c r="X18" i="5"/>
  <c r="Y13" i="5"/>
  <c r="R18" i="5"/>
  <c r="X10" i="5"/>
  <c r="AV221" i="1"/>
  <c r="AD221" i="1"/>
  <c r="Y17" i="5"/>
  <c r="CO14" i="1"/>
  <c r="CO16" i="1" s="1"/>
  <c r="CB7" i="5" s="1"/>
  <c r="BY25" i="5"/>
  <c r="BC25" i="5"/>
  <c r="BA25" i="5"/>
  <c r="AE25" i="5"/>
  <c r="AC25" i="5"/>
  <c r="AN25" i="5"/>
  <c r="AL25" i="5"/>
  <c r="BK14" i="1"/>
  <c r="BK16" i="1" s="1"/>
  <c r="AU7" i="5" s="1"/>
  <c r="AU25" i="5"/>
  <c r="Y25" i="5"/>
  <c r="W25" i="5"/>
  <c r="BF9" i="5"/>
  <c r="BU25" i="5"/>
  <c r="BP25" i="5"/>
  <c r="AR25" i="5"/>
  <c r="AT25" i="5" s="1"/>
  <c r="AT26" i="5" s="1"/>
  <c r="T25" i="5"/>
  <c r="V25" i="5" s="1"/>
  <c r="V26" i="5" s="1"/>
  <c r="AF20" i="5"/>
  <c r="AF22" i="5" s="1"/>
  <c r="BC9" i="5"/>
  <c r="BQ28" i="5"/>
  <c r="BQ29" i="5" s="1"/>
  <c r="AJ18" i="5"/>
  <c r="AK13" i="5"/>
  <c r="U18" i="5"/>
  <c r="V13" i="5"/>
  <c r="U10" i="5"/>
  <c r="U28" i="5" s="1"/>
  <c r="U29" i="5" s="1"/>
  <c r="BB10" i="5"/>
  <c r="BB28" i="5" s="1"/>
  <c r="BB29" i="5" s="1"/>
  <c r="AZ11" i="3"/>
  <c r="AJ7" i="5"/>
  <c r="AM221" i="1"/>
  <c r="AY221" i="1"/>
  <c r="L18" i="5"/>
  <c r="L28" i="5" s="1"/>
  <c r="L29" i="5" s="1"/>
  <c r="AW11" i="3"/>
  <c r="AG7" i="5"/>
  <c r="AM10" i="5"/>
  <c r="AM28" i="5" s="1"/>
  <c r="AM29" i="5" s="1"/>
  <c r="AH13" i="5"/>
  <c r="AF18" i="5"/>
  <c r="AH18" i="5" s="1"/>
  <c r="AJ221" i="1"/>
  <c r="AF28" i="5"/>
  <c r="AF29" i="5" s="1"/>
  <c r="CA25" i="5"/>
  <c r="BV25" i="5"/>
  <c r="BV26" i="5" s="1"/>
  <c r="BX26" i="5" s="1"/>
  <c r="AK18" i="5"/>
  <c r="AI22" i="5"/>
  <c r="AK20" i="5"/>
  <c r="AK22" i="5" s="1"/>
  <c r="BT231" i="1"/>
  <c r="BD24" i="5"/>
  <c r="BF24" i="5" s="1"/>
  <c r="AI26" i="5"/>
  <c r="AK24" i="5"/>
  <c r="AK26" i="5" s="1"/>
  <c r="S17" i="5"/>
  <c r="S18" i="5" s="1"/>
  <c r="BQ231" i="1"/>
  <c r="BA24" i="5"/>
  <c r="BC24" i="5" s="1"/>
  <c r="AH24" i="5"/>
  <c r="AH25" i="5"/>
  <c r="M7" i="5"/>
  <c r="K7" i="5"/>
  <c r="Y15" i="5"/>
  <c r="K8" i="5"/>
  <c r="M8" i="5" s="1"/>
  <c r="BA161" i="1"/>
  <c r="AO9" i="5"/>
  <c r="AQ9" i="5" s="1"/>
  <c r="AA161" i="1"/>
  <c r="K9" i="5"/>
  <c r="P25" i="5"/>
  <c r="N16" i="5"/>
  <c r="P16" i="5" s="1"/>
  <c r="P18" i="5" s="1"/>
  <c r="N24" i="5"/>
  <c r="BS18" i="5"/>
  <c r="N18" i="5"/>
  <c r="AL18" i="5"/>
  <c r="CC14" i="1"/>
  <c r="CC16" i="1" s="1"/>
  <c r="BM7" i="5" s="1"/>
  <c r="BO7" i="5" s="1"/>
  <c r="BO10" i="5" s="1"/>
  <c r="CL14" i="1"/>
  <c r="CL16" i="1" s="1"/>
  <c r="BY7" i="5" s="1"/>
  <c r="CA7" i="5" s="1"/>
  <c r="BQ14" i="1"/>
  <c r="BQ16" i="1" s="1"/>
  <c r="BA7" i="5" s="1"/>
  <c r="BC7" i="5" s="1"/>
  <c r="AD14" i="1"/>
  <c r="AD16" i="1" s="1"/>
  <c r="BM22" i="5"/>
  <c r="BT14" i="1"/>
  <c r="BT16" i="1" s="1"/>
  <c r="BD7" i="5" s="1"/>
  <c r="BF7" i="5" s="1"/>
  <c r="BZ231" i="1"/>
  <c r="T26" i="5"/>
  <c r="BF16" i="5"/>
  <c r="BF18" i="5" s="1"/>
  <c r="W26" i="5"/>
  <c r="Y26" i="5"/>
  <c r="M18" i="5"/>
  <c r="Q26" i="5"/>
  <c r="Z26" i="5"/>
  <c r="AR26" i="5"/>
  <c r="BY26" i="5"/>
  <c r="CA26" i="5" s="1"/>
  <c r="BL16" i="5"/>
  <c r="BL18" i="5" s="1"/>
  <c r="BJ18" i="5"/>
  <c r="Y18" i="5"/>
  <c r="K18" i="5"/>
  <c r="Y16" i="1"/>
  <c r="CI14" i="1"/>
  <c r="CI16" i="1" s="1"/>
  <c r="BV7" i="5" s="1"/>
  <c r="BV10" i="5" s="1"/>
  <c r="AN26" i="5"/>
  <c r="S20" i="5"/>
  <c r="S22" i="5" s="1"/>
  <c r="BO22" i="5"/>
  <c r="V7" i="5"/>
  <c r="V10" i="5" s="1"/>
  <c r="AE26" i="5"/>
  <c r="BK231" i="1"/>
  <c r="BS26" i="5"/>
  <c r="K26" i="5"/>
  <c r="BJ26" i="5"/>
  <c r="BZ14" i="1"/>
  <c r="BZ16" i="1" s="1"/>
  <c r="BJ7" i="5" s="1"/>
  <c r="BL7" i="5" s="1"/>
  <c r="BL10" i="5" s="1"/>
  <c r="AW17" i="5"/>
  <c r="AB18" i="5"/>
  <c r="BU26" i="5"/>
  <c r="AN18" i="5"/>
  <c r="BN14" i="1"/>
  <c r="BN16" i="1" s="1"/>
  <c r="AX7" i="5" s="1"/>
  <c r="AZ7" i="5" s="1"/>
  <c r="CF14" i="1"/>
  <c r="CF16" i="1" s="1"/>
  <c r="AL26" i="5"/>
  <c r="BG26" i="5"/>
  <c r="BE14" i="1"/>
  <c r="BE16" i="1" s="1"/>
  <c r="AO7" i="5" s="1"/>
  <c r="AQ7" i="5" s="1"/>
  <c r="BW14" i="1"/>
  <c r="BW16" i="1" s="1"/>
  <c r="BG7" i="5" s="1"/>
  <c r="BI7" i="5" s="1"/>
  <c r="BI10" i="5" s="1"/>
  <c r="AX26" i="5"/>
  <c r="M20" i="5"/>
  <c r="M22" i="5" s="1"/>
  <c r="AR22" i="1"/>
  <c r="BN231" i="1"/>
  <c r="BH231" i="1"/>
  <c r="AT7" i="5"/>
  <c r="BU18" i="5"/>
  <c r="BV18" i="5"/>
  <c r="BX16" i="5"/>
  <c r="BX18" i="5" s="1"/>
  <c r="BE231" i="1"/>
  <c r="T10" i="5"/>
  <c r="Z22" i="5"/>
  <c r="BC16" i="5"/>
  <c r="BC18" i="5" s="1"/>
  <c r="P24" i="5"/>
  <c r="BI17" i="5"/>
  <c r="Q10" i="5"/>
  <c r="AC26" i="5"/>
  <c r="BP22" i="5"/>
  <c r="BR22" i="5" s="1"/>
  <c r="BR25" i="5"/>
  <c r="BP26" i="5"/>
  <c r="BR26" i="5" s="1"/>
  <c r="BR8" i="5"/>
  <c r="BS8" i="5"/>
  <c r="BU8" i="5" s="1"/>
  <c r="AQ11" i="3"/>
  <c r="AH11" i="3"/>
  <c r="AW7" i="5"/>
  <c r="AB24" i="5"/>
  <c r="AE11" i="3"/>
  <c r="Z10" i="5"/>
  <c r="BB33" i="1"/>
  <c r="BA33" i="1"/>
  <c r="BF22" i="1"/>
  <c r="AD159" i="1"/>
  <c r="AD161" i="1" s="1"/>
  <c r="AC159" i="1"/>
  <c r="AM14" i="1"/>
  <c r="AM16" i="1" s="1"/>
  <c r="W7" i="5" s="1"/>
  <c r="AK16" i="1"/>
  <c r="N159" i="1"/>
  <c r="N161" i="1" s="1"/>
  <c r="AZ159" i="1"/>
  <c r="AZ161" i="1" s="1"/>
  <c r="BB159" i="1"/>
  <c r="BB161" i="1" s="1"/>
  <c r="W22" i="5"/>
  <c r="Y20" i="5"/>
  <c r="Y22" i="5" s="1"/>
  <c r="AE18" i="5"/>
  <c r="BC33" i="1"/>
  <c r="BD22" i="1"/>
  <c r="BE22" i="1" s="1"/>
  <c r="J31" i="5"/>
  <c r="J29" i="5"/>
  <c r="J32" i="5" s="1"/>
  <c r="AI28" i="5"/>
  <c r="AI29" i="5" s="1"/>
  <c r="V18" i="5"/>
  <c r="AB26" i="5" l="1"/>
  <c r="BM10" i="5"/>
  <c r="BX25" i="5"/>
  <c r="BC26" i="5"/>
  <c r="AH20" i="5"/>
  <c r="AH22" i="5" s="1"/>
  <c r="X28" i="5"/>
  <c r="X29" i="5" s="1"/>
  <c r="BF26" i="5"/>
  <c r="AH7" i="5"/>
  <c r="AG10" i="5"/>
  <c r="AK7" i="5"/>
  <c r="AK10" i="5" s="1"/>
  <c r="AK28" i="5" s="1"/>
  <c r="AK29" i="5" s="1"/>
  <c r="AK32" i="5" s="1"/>
  <c r="AJ10" i="5"/>
  <c r="AJ28" i="5" s="1"/>
  <c r="AJ29" i="5" s="1"/>
  <c r="CB10" i="5"/>
  <c r="CD7" i="5"/>
  <c r="R28" i="5"/>
  <c r="R29" i="5" s="1"/>
  <c r="P26" i="5"/>
  <c r="BP7" i="5"/>
  <c r="BS7" i="5"/>
  <c r="N26" i="5"/>
  <c r="BD26" i="5"/>
  <c r="AH26" i="5"/>
  <c r="AC161" i="1"/>
  <c r="N9" i="5"/>
  <c r="P9" i="5" s="1"/>
  <c r="BA26" i="5"/>
  <c r="N7" i="5"/>
  <c r="K10" i="5"/>
  <c r="M9" i="5"/>
  <c r="M10" i="5" s="1"/>
  <c r="M28" i="5" s="1"/>
  <c r="M29" i="5" s="1"/>
  <c r="M32" i="5" s="1"/>
  <c r="BY10" i="5"/>
  <c r="CA10" i="5" s="1"/>
  <c r="T28" i="5"/>
  <c r="T29" i="5" s="1"/>
  <c r="BG10" i="5"/>
  <c r="BX7" i="5"/>
  <c r="BD18" i="5"/>
  <c r="Q28" i="5"/>
  <c r="Q29" i="5" s="1"/>
  <c r="V28" i="5"/>
  <c r="V29" i="5" s="1"/>
  <c r="V32" i="5" s="1"/>
  <c r="BO25" i="5"/>
  <c r="BO26" i="5" s="1"/>
  <c r="BM26" i="5"/>
  <c r="BJ10" i="5"/>
  <c r="BJ28" i="5" s="1"/>
  <c r="BJ29" i="5" s="1"/>
  <c r="BI16" i="5"/>
  <c r="BI18" i="5" s="1"/>
  <c r="BI28" i="5" s="1"/>
  <c r="BG18" i="5"/>
  <c r="AW16" i="5"/>
  <c r="AW18" i="5" s="1"/>
  <c r="AU18" i="5"/>
  <c r="AB7" i="5"/>
  <c r="AB10" i="5" s="1"/>
  <c r="AB28" i="5" s="1"/>
  <c r="AB29" i="5" s="1"/>
  <c r="AB32" i="5" s="1"/>
  <c r="AK31" i="5"/>
  <c r="AR33" i="1"/>
  <c r="AS22" i="1"/>
  <c r="AS33" i="1" s="1"/>
  <c r="AC8" i="5" s="1"/>
  <c r="BA18" i="5"/>
  <c r="BL28" i="5"/>
  <c r="AZ16" i="5"/>
  <c r="AZ18" i="5" s="1"/>
  <c r="AX18" i="5"/>
  <c r="BO16" i="5"/>
  <c r="BO18" i="5" s="1"/>
  <c r="BM18" i="5"/>
  <c r="AW25" i="5"/>
  <c r="AW26" i="5" s="1"/>
  <c r="AU26" i="5"/>
  <c r="BR16" i="5"/>
  <c r="BR18" i="5" s="1"/>
  <c r="BP18" i="5"/>
  <c r="AT16" i="5"/>
  <c r="AT18" i="5" s="1"/>
  <c r="AR18" i="5"/>
  <c r="Z28" i="5"/>
  <c r="Z29" i="5" s="1"/>
  <c r="AQ16" i="5"/>
  <c r="AQ18" i="5" s="1"/>
  <c r="AO18" i="5"/>
  <c r="BV28" i="5"/>
  <c r="BV29" i="5" s="1"/>
  <c r="BX10" i="5"/>
  <c r="BX28" i="5" s="1"/>
  <c r="BY18" i="5"/>
  <c r="BY28" i="5" s="1"/>
  <c r="BY29" i="5" s="1"/>
  <c r="CA16" i="5"/>
  <c r="CA18" i="5" s="1"/>
  <c r="CA28" i="5" s="1"/>
  <c r="CA31" i="5" s="1"/>
  <c r="P7" i="5"/>
  <c r="S7" i="5"/>
  <c r="S10" i="5" s="1"/>
  <c r="S28" i="5" s="1"/>
  <c r="S29" i="5" s="1"/>
  <c r="S32" i="5" s="1"/>
  <c r="BE33" i="1"/>
  <c r="BS10" i="5"/>
  <c r="BS28" i="5" s="1"/>
  <c r="BS29" i="5" s="1"/>
  <c r="BU7" i="5"/>
  <c r="BU10" i="5" s="1"/>
  <c r="BU28" i="5" s="1"/>
  <c r="BU29" i="5" s="1"/>
  <c r="BF33" i="1"/>
  <c r="BP10" i="5"/>
  <c r="BR7" i="5"/>
  <c r="Y7" i="5"/>
  <c r="Y10" i="5" s="1"/>
  <c r="Y28" i="5" s="1"/>
  <c r="W10" i="5"/>
  <c r="W28" i="5" s="1"/>
  <c r="W29" i="5" s="1"/>
  <c r="BI22" i="1"/>
  <c r="BD33" i="1"/>
  <c r="BL22" i="1"/>
  <c r="BG22" i="1"/>
  <c r="AL8" i="5"/>
  <c r="AR8" i="5"/>
  <c r="K29" i="5" l="1"/>
  <c r="CD10" i="5"/>
  <c r="CD28" i="5" s="1"/>
  <c r="CB28" i="5"/>
  <c r="CB29" i="5" s="1"/>
  <c r="N28" i="5"/>
  <c r="K28" i="5"/>
  <c r="AG28" i="5"/>
  <c r="AG29" i="5" s="1"/>
  <c r="AH10" i="5"/>
  <c r="AH28" i="5" s="1"/>
  <c r="AH29" i="5" s="1"/>
  <c r="P10" i="5"/>
  <c r="P28" i="5" s="1"/>
  <c r="P29" i="5" s="1"/>
  <c r="P32" i="5" s="1"/>
  <c r="N10" i="5"/>
  <c r="BG28" i="5"/>
  <c r="BG29" i="5" s="1"/>
  <c r="BO28" i="5"/>
  <c r="BO31" i="5" s="1"/>
  <c r="V31" i="5"/>
  <c r="BM28" i="5"/>
  <c r="BM29" i="5" s="1"/>
  <c r="M31" i="5"/>
  <c r="BI29" i="5"/>
  <c r="BI32" i="5" s="1"/>
  <c r="BI31" i="5"/>
  <c r="AB31" i="5"/>
  <c r="S31" i="5"/>
  <c r="AE8" i="5"/>
  <c r="AE10" i="5" s="1"/>
  <c r="AE28" i="5" s="1"/>
  <c r="AE29" i="5" s="1"/>
  <c r="AC10" i="5"/>
  <c r="AC28" i="5" s="1"/>
  <c r="AC29" i="5" s="1"/>
  <c r="BL29" i="5"/>
  <c r="BL32" i="5" s="1"/>
  <c r="BL35" i="5"/>
  <c r="BL31" i="5"/>
  <c r="BX29" i="5"/>
  <c r="BX32" i="5" s="1"/>
  <c r="BX31" i="5"/>
  <c r="CA29" i="5"/>
  <c r="CA32" i="5" s="1"/>
  <c r="BR10" i="5"/>
  <c r="BR28" i="5" s="1"/>
  <c r="BR29" i="5" s="1"/>
  <c r="BP28" i="5"/>
  <c r="BP29" i="5" s="1"/>
  <c r="BI33" i="1"/>
  <c r="BG33" i="1"/>
  <c r="BH22" i="1"/>
  <c r="AT8" i="5"/>
  <c r="AT10" i="5" s="1"/>
  <c r="AT28" i="5" s="1"/>
  <c r="AR10" i="5"/>
  <c r="AR28" i="5" s="1"/>
  <c r="AR29" i="5" s="1"/>
  <c r="BL33" i="1"/>
  <c r="AN8" i="5"/>
  <c r="AN10" i="5" s="1"/>
  <c r="AN28" i="5" s="1"/>
  <c r="AL10" i="5"/>
  <c r="AL28" i="5" s="1"/>
  <c r="AL29" i="5" s="1"/>
  <c r="Y31" i="5"/>
  <c r="Y29" i="5"/>
  <c r="Y32" i="5" s="1"/>
  <c r="BU31" i="5"/>
  <c r="BU32" i="5"/>
  <c r="AO8" i="5"/>
  <c r="N29" i="5" l="1"/>
  <c r="CD29" i="5"/>
  <c r="CD32" i="5" s="1"/>
  <c r="CD31" i="5"/>
  <c r="P31" i="5"/>
  <c r="BO29" i="5"/>
  <c r="BO32" i="5" s="1"/>
  <c r="BO35" i="5"/>
  <c r="AE31" i="5"/>
  <c r="AE32" i="5"/>
  <c r="AT31" i="5"/>
  <c r="AT29" i="5"/>
  <c r="AT32" i="5" s="1"/>
  <c r="AN31" i="5"/>
  <c r="AN29" i="5"/>
  <c r="AN32" i="5" s="1"/>
  <c r="BH33" i="1"/>
  <c r="BJ22" i="1"/>
  <c r="AQ8" i="5"/>
  <c r="AQ10" i="5" s="1"/>
  <c r="AQ28" i="5" s="1"/>
  <c r="AO10" i="5"/>
  <c r="AO28" i="5" s="1"/>
  <c r="AO29" i="5" s="1"/>
  <c r="BO22" i="1"/>
  <c r="AQ29" i="5" l="1"/>
  <c r="AQ32" i="5" s="1"/>
  <c r="AQ31" i="5"/>
  <c r="BO33" i="1"/>
  <c r="BJ33" i="1"/>
  <c r="BK22" i="1"/>
  <c r="BM22" i="1" s="1"/>
  <c r="BM33" i="1" l="1"/>
  <c r="BN22" i="1"/>
  <c r="BN33" i="1" s="1"/>
  <c r="BK33" i="1"/>
  <c r="BR22" i="1"/>
  <c r="BP22" i="1" l="1"/>
  <c r="BQ22" i="1" s="1"/>
  <c r="BQ33" i="1" s="1"/>
  <c r="AU8" i="5"/>
  <c r="BR33" i="1"/>
  <c r="AX8" i="5"/>
  <c r="BP33" i="1"/>
  <c r="AZ8" i="5" l="1"/>
  <c r="AZ10" i="5" s="1"/>
  <c r="AZ28" i="5" s="1"/>
  <c r="AX10" i="5"/>
  <c r="AX28" i="5" s="1"/>
  <c r="AX29" i="5" s="1"/>
  <c r="AW8" i="5"/>
  <c r="AW10" i="5" s="1"/>
  <c r="AW28" i="5" s="1"/>
  <c r="AU10" i="5"/>
  <c r="AU28" i="5" s="1"/>
  <c r="AU29" i="5" s="1"/>
  <c r="BA8" i="5"/>
  <c r="BS22" i="1"/>
  <c r="BC8" i="5" l="1"/>
  <c r="BC10" i="5" s="1"/>
  <c r="BC28" i="5" s="1"/>
  <c r="BA10" i="5"/>
  <c r="BA28" i="5" s="1"/>
  <c r="BA29" i="5" s="1"/>
  <c r="AZ31" i="5"/>
  <c r="AZ29" i="5"/>
  <c r="AZ32" i="5" s="1"/>
  <c r="BS33" i="1"/>
  <c r="BT22" i="1"/>
  <c r="BT33" i="1" s="1"/>
  <c r="AW29" i="5"/>
  <c r="AW32" i="5" s="1"/>
  <c r="AW31" i="5"/>
  <c r="BD8" i="5" l="1"/>
  <c r="BC29" i="5"/>
  <c r="BC32" i="5" s="1"/>
  <c r="BC31" i="5"/>
  <c r="BF8" i="5" l="1"/>
  <c r="BF10" i="5" s="1"/>
  <c r="BF28" i="5" s="1"/>
  <c r="BD10" i="5"/>
  <c r="BD28" i="5" s="1"/>
  <c r="BD29" i="5" s="1"/>
  <c r="BF31" i="5" l="1"/>
  <c r="BF29" i="5"/>
  <c r="BF32" i="5" s="1"/>
</calcChain>
</file>

<file path=xl/sharedStrings.xml><?xml version="1.0" encoding="utf-8"?>
<sst xmlns="http://schemas.openxmlformats.org/spreadsheetml/2006/main" count="726" uniqueCount="382">
  <si>
    <t>101-O;k;ke f'k{kk</t>
  </si>
  <si>
    <t>789&amp;vuqlwfpr tkfr;ksa ds fy, fof'k"V la?kVd ;kstuk</t>
  </si>
  <si>
    <t>¼01½&amp;'kkjhfjd f'k{kk fo|k;y</t>
  </si>
  <si>
    <t>05&amp;dk;kZy; O;;</t>
  </si>
  <si>
    <t>796&amp;tutkrh; {ks= mi;kstuk</t>
  </si>
  <si>
    <t xml:space="preserve">2204&amp;dqy ;ksx </t>
  </si>
  <si>
    <t>102&amp;dyk ,ao lLdZfr dk lao/k~u</t>
  </si>
  <si>
    <t>01&amp;Hkkjr yksd dyk eaMy dks izksRlkgu</t>
  </si>
  <si>
    <t>02&amp;yfyr dyk vdkneh dks izksRlkgu</t>
  </si>
  <si>
    <t>03&amp;lxhar ukVd vdkneh dks izksRlkgu</t>
  </si>
  <si>
    <t>04&amp;izkP; fo?kk pzfr"Bku</t>
  </si>
  <si>
    <t>05&amp;vjch ,ao Qkjlh 'kks?k laLFkku</t>
  </si>
  <si>
    <t xml:space="preserve">10&amp;dRFkd sdsUnz </t>
  </si>
  <si>
    <t>11&amp;tokgj dyk dsUnz</t>
  </si>
  <si>
    <t xml:space="preserve">12&amp;Lok;Rr'kklh laLFkkvka rFkk LoSfP?kd vfHkdj.kks dh lgk;rk </t>
  </si>
  <si>
    <t>13&amp;johUnz eap</t>
  </si>
  <si>
    <t>16&amp;jktLFkku /kjksoj laj{k.k ,ao izksUufr izkf/kdj.k</t>
  </si>
  <si>
    <t xml:space="preserve">20&amp;dkycsfy;k Ldwy vkWQ Mkal </t>
  </si>
  <si>
    <t xml:space="preserve">103&amp;iqjkrRo foKku </t>
  </si>
  <si>
    <t xml:space="preserve">01&amp;lk?kkj.k O;; </t>
  </si>
  <si>
    <t>02&amp;lxzagky; ,oa Lekjd</t>
  </si>
  <si>
    <t>03&amp;,e-,l-,e-Vkmu gkWy es vUrjk"Vzh; ,oa mUu;u O;;</t>
  </si>
  <si>
    <t>04&amp;{ks=h; ,oa Lfkuh; laxzgky;ks dh izkSUufr ,oa lqn~&lt;hdj.k ;kstuk 80%20</t>
  </si>
  <si>
    <t xml:space="preserve">104&amp;vfHkys[kkxkj </t>
  </si>
  <si>
    <t xml:space="preserve">01&amp; iz?kkukL;I; </t>
  </si>
  <si>
    <t>02&amp;ftyk deZpkjh ox~~~</t>
  </si>
  <si>
    <t xml:space="preserve">105&amp;lkoZtfud iqLrdky; </t>
  </si>
  <si>
    <t>01&amp;iqLrdky;</t>
  </si>
  <si>
    <t xml:space="preserve">107&amp;laxzgky; </t>
  </si>
  <si>
    <t xml:space="preserve">01&amp;laxzgky; </t>
  </si>
  <si>
    <t>789&amp;vuqlwfpr tkfr;ks ds fy, fof'k"V la?kVd ;kstuk</t>
  </si>
  <si>
    <t xml:space="preserve">01&amp;fof'k"V l?kVad ;kstuk  vuqlwfpr tkfr;ks ds fy, </t>
  </si>
  <si>
    <t xml:space="preserve">02&amp;vEcsMdj ihB </t>
  </si>
  <si>
    <t xml:space="preserve">796&amp;tutkfr; {ks= mi;kstuk </t>
  </si>
  <si>
    <t xml:space="preserve">01&amp;lkoZtfud iqLrdky; </t>
  </si>
  <si>
    <t xml:space="preserve">800&amp;vU; O;; </t>
  </si>
  <si>
    <t xml:space="preserve">01&amp;Hkk"kk ,ao iqLrdky; foHkkx dh uokpkj @ uohu ;kstuk,a </t>
  </si>
  <si>
    <t xml:space="preserve">01&amp;'kgjh LokLF; lsok,a&amp;,yksiSFkh </t>
  </si>
  <si>
    <t>110&amp;vLirky rFkk vkS"k/kky;</t>
  </si>
  <si>
    <t>¼01½&amp;v/;kiu vLirky</t>
  </si>
  <si>
    <t xml:space="preserve">2210&amp;dqy ;ksx </t>
  </si>
  <si>
    <t>2211&amp;dqy ;ksx</t>
  </si>
  <si>
    <t xml:space="preserve">01&amp;vuqlwfpr tkfr;ksa dk dY;k.k </t>
  </si>
  <si>
    <t>196&amp;ftyk ifj"knksa@ftyk Lrjh; iapk;rksa dks lgk;rk</t>
  </si>
  <si>
    <t>¼04½vuqlwfpr tkfr ds vuqnkfur Nk=koklksa dks lgk;rk</t>
  </si>
  <si>
    <t>¼07½&amp;vkoklh; fo/kky;ksa dk lapkyu</t>
  </si>
  <si>
    <t>¼01½ Nk=o`fr vkSj othQk</t>
  </si>
  <si>
    <t>¼04½&amp;vLoPN dk;Z djus okys Nk=ksa dks Nk=o`fr</t>
  </si>
  <si>
    <t>¼12½&amp;vkoklh; fo|ky;ksa dk lapkyu</t>
  </si>
  <si>
    <t>796&amp;tutkrh; {ks= mi;ktuk</t>
  </si>
  <si>
    <t>02&amp;vuqlwfpr tutkfr;ksa dk dY;k.k</t>
  </si>
  <si>
    <t>196&amp;ftyk ifj"knksa @ ftyk Lrjh; iapk;rksa dks lgk;rk</t>
  </si>
  <si>
    <t>¼02½&amp;mi;kstuk {ks= ds Nk=koklksa dk la/kkj.k</t>
  </si>
  <si>
    <t>¼03½ mi;kstuk {ks= ds vuqnkfur Nk=koklksa dks lgk;rk</t>
  </si>
  <si>
    <t>¼05½&amp;vuqnkfur Nk=koklksa dk la/kkj.k</t>
  </si>
  <si>
    <t>¼06½&amp;Nk=o`fr ,oa othQk</t>
  </si>
  <si>
    <t>¼07½&amp;cqd cSad</t>
  </si>
  <si>
    <t>¼12½&amp;vuqlwfpr tutkfr ds fujkfJr cPpksa gsrq ikyugkj ;kstukUrxzr lgk;rk</t>
  </si>
  <si>
    <t>277&amp;f'k{kk</t>
  </si>
  <si>
    <t>¼06½&amp;funs'kd lkekftd U;k; ,oa vf/kdkfjrk foHkkx ds ek/;e ls</t>
  </si>
  <si>
    <t>¿01À Nk=o`fr;ka vksj othQk</t>
  </si>
  <si>
    <t>¿08À&amp;cqd cSad</t>
  </si>
  <si>
    <t>¼09½ tutkfr {kss=h; fodkl gsrq fo'ks"k ;kstukUrxZr dk;Zdze ¼tu tkfr dY;k.k fuf/k½</t>
  </si>
  <si>
    <t>¿39ÀEkkWa&amp;ckM+h dsUnz ds fy, lg;ksxh izf'k{k.k</t>
  </si>
  <si>
    <t xml:space="preserve">¼15½ dyLVj fodkl gsrq fo'ks"k ;kstukUxZr dk;Zdze </t>
  </si>
  <si>
    <t xml:space="preserve">¿02À ek/;fed f'k{kk Lrj ds Nk= Nk=kvksa dks 'kS{kf.kd mRizsjd </t>
  </si>
  <si>
    <t xml:space="preserve">¼16½ fc[kjh tutfkr {ks= fodkl gsrq fo'ks"k ;kstukUxZr dk;Zdze </t>
  </si>
  <si>
    <t xml:space="preserve">¿03À ek/;fed f'k{kk Lrj ds Nk= Nk=kvksa dks 'kS{kf.kd mRizsjd </t>
  </si>
  <si>
    <t xml:space="preserve">¿04À ih-,e-Vh@ih-bZ-Vh@vkbZ-vkbZ-Vh- vkfn dh izos'k ijh{kk gsrq dksfpax </t>
  </si>
  <si>
    <t xml:space="preserve">¼17½ lgfj;k fodkl  </t>
  </si>
  <si>
    <t>¿04À vkoklh; fo|ky;ksa dk lapkyu</t>
  </si>
  <si>
    <t xml:space="preserve">¿05À izkFkfed f'k{kk Lrj ds Nk= Nk=kvksa dks 'kS{kf.kd mRizsjd </t>
  </si>
  <si>
    <t>¿08À EkkWa&amp;ckM+h dsUnzksa dk lapkyu</t>
  </si>
  <si>
    <t xml:space="preserve">¿10À ih-,e-Vh@ih-bZ-Vh@vkbZ-vkbZ-Vh- vkfn dh izos'k ijh{kk gsrq dksfpax </t>
  </si>
  <si>
    <t>¿14À EkkWa&amp;ckM+h ds v/;kidkssa dks QlsfyVsVj gsrq izf'k{k.k ds</t>
  </si>
  <si>
    <t>¿01À ,dYkC; ekWMy vkoklh; fo|ky;ksa dk lapkyu</t>
  </si>
  <si>
    <t>¿08ÀNk=koklksa es lkSj fo|wrhdj.k</t>
  </si>
  <si>
    <t>¿09ÀNk=koklksa es [ksy lwfo?kkvkss dj fodkl</t>
  </si>
  <si>
    <t>¿10ÀNk=koklksa es ik;koj.k lw/kkj</t>
  </si>
  <si>
    <t>¼21½ ekMk {ks= fodkl gsrq fo'ks"k ;kstukUrxZr dk;Zdze</t>
  </si>
  <si>
    <t>¿01À vkJe Nk=koklksa dk lapkyu</t>
  </si>
  <si>
    <t>¿02À vkoklh; fo|ky;ksa dk lapkyu</t>
  </si>
  <si>
    <t xml:space="preserve">¿04À ek/;fed f'k{kk Lrj ds Nk= Nk=kvksa dks 'kS{kf.kd mRizsjd </t>
  </si>
  <si>
    <t>¿05À [ksy Nk=oklksa dk lapkyu</t>
  </si>
  <si>
    <t xml:space="preserve">¿06À ih-,e-Vh@ih-bZ-Vh@vkbZ-vkbZ-Vh- vkfn dh izos'k ijh{kk gsrq dksfpax </t>
  </si>
  <si>
    <t>¿12À EkkWa&amp;ckM+h dsUnzksa dk lapkyu</t>
  </si>
  <si>
    <t>03&amp;vU; fiNMs+ oxkZs dk dY;k.k</t>
  </si>
  <si>
    <t>¼01½ Nk=koklksa dk la/kkj.k @ lapkyu</t>
  </si>
  <si>
    <t>¿04À nsoukjk;.k vkn'kZ Nk=kokl ;kstukUrXkZr Nk=koklksa dk lapkyu</t>
  </si>
  <si>
    <t>¿05À nsoukjk;.k vkoklh; fo|ky;ksa dk lapkyu</t>
  </si>
  <si>
    <t>¿06À nsoukjk;.k dksphax ;kstuk</t>
  </si>
  <si>
    <t>¿07À nsoukjk;.k Nk= x`g fdjk;k ;kstuk</t>
  </si>
  <si>
    <t>¿08À nsoukjk;.k izfrHkkoku Nk= izksRlkgku ;kstuk</t>
  </si>
  <si>
    <t>¼06½ nsoukjk;.k ;kstukUxZr ¼f'k{kk foHkkx ds ek/;e l½s</t>
  </si>
  <si>
    <t>¿09À vYla[;d ckyd Nk=kokl lpkyu</t>
  </si>
  <si>
    <t xml:space="preserve">800 Other expenses </t>
  </si>
  <si>
    <t xml:space="preserve">dqy ;ksx </t>
  </si>
  <si>
    <t>2225&amp; dqy ;ksx</t>
  </si>
  <si>
    <t>01&amp;Je</t>
  </si>
  <si>
    <t>103&amp;lkekU; Je dY;k.k</t>
  </si>
  <si>
    <t>¼04½ cky Jfedksa dk dY;k.k</t>
  </si>
  <si>
    <t>2230&amp;dqy ;ksx</t>
  </si>
  <si>
    <t>02&amp;lekt dY;k.k</t>
  </si>
  <si>
    <t>101&amp;fodykax O;fDr;ksa dk dY;k.k</t>
  </si>
  <si>
    <t>¼01½&amp;us=ghu yM+sds yM+dh;ksa ds fy, fuokl LFkku lfgr ikB~'kkyk,a</t>
  </si>
  <si>
    <t>¼02½&amp;cf/kj]ewd vkSj va/kksa ds fo|ky;&amp;vk;qDr ek/;fed f'k{kk foHkkx ds }kjk</t>
  </si>
  <si>
    <t>¼08½&amp;'kkjhfjd fodykax fo|kFkhZ;ksa dks Nk=o`fr</t>
  </si>
  <si>
    <t>¼24½&amp;fodykaxks ds fy, iksfy;ks djsD'ku dSEi</t>
  </si>
  <si>
    <t>¼29½&amp;cf/kj]ewd vkSj va/kksa ds fo|ky;&amp;vk;qDr izkjfEHkd f'k{kk foHkkx ds }kjk</t>
  </si>
  <si>
    <t>103&amp;efgyk dY;k.k</t>
  </si>
  <si>
    <t>¼05½&amp;efgyk fodkl dk;Zdze</t>
  </si>
  <si>
    <t>¿09À&amp;fd'kksjh 'kfDr ;kstuk</t>
  </si>
  <si>
    <t>190&amp;lkoZtfud {ks= ds rFkk vU; midzeksa dks lgk;rk</t>
  </si>
  <si>
    <t xml:space="preserve">¿07À fd'kksjh 'kfDr ;kstuk </t>
  </si>
  <si>
    <t xml:space="preserve">¿08À fd'kksjh 'kfDr ;kstuk </t>
  </si>
  <si>
    <t>¿09ÀCkkfydk le``f) ;ktuk</t>
  </si>
  <si>
    <t>¿12ÀCkkfydk izksrlkgu jkf'k</t>
  </si>
  <si>
    <t>¼06½&amp;'kkjhfjd fodykax fo|kfFkZ;ksa dks Nk=o`fr</t>
  </si>
  <si>
    <t xml:space="preserve">¼09½dks&lt; ihfMr O;fDr;ks ds cPpksa dks fo'ks"k Nk=ozfr </t>
  </si>
  <si>
    <t>¼16½&amp;cky dY;k.k</t>
  </si>
  <si>
    <t>¼17½&amp;efgyk dY;k.k</t>
  </si>
  <si>
    <t>¿03À&amp;efgyk ,oa ckydksa dks O;olkf;d izf'k{k.k</t>
  </si>
  <si>
    <t>¼19½&amp;vU; dk;Zdze</t>
  </si>
  <si>
    <t>¿02À&amp;fHk{kko`fr esa fyIRk ifjokjksa ds cPpksa gsrq vkoklh; fo+|ky;ksa dk lapkyu</t>
  </si>
  <si>
    <t>¿03À&amp;Ik'kq ikydksa ds cPpksa gsrq vkoklh; fo|ky;ksa dk lapkyu</t>
  </si>
  <si>
    <t>¿07À&amp;fujkfJr cPpksa ds ikyu gsrq ikyugkj ;kstukUrxZr lgk;rk</t>
  </si>
  <si>
    <t>¿11À&amp;uothou ;kstuk ls ykHkkfUor ifjokjksa ds cPpksa ds fy, Nk+=o`fr</t>
  </si>
  <si>
    <t>¿12À&amp;uothou ;kstuk ls ykHkkfUor cPpksa ds fy, Nk+=kokl lapkyu</t>
  </si>
  <si>
    <t>800&amp;vU; O;;</t>
  </si>
  <si>
    <t>dqy ;ksx</t>
  </si>
  <si>
    <t>2235&amp;dqy ;ksx</t>
  </si>
  <si>
    <t xml:space="preserve">02&amp;iks"kd Hkkstu rFkk lwwis; dk forj.k++ </t>
  </si>
  <si>
    <t>80&amp;lkekU;</t>
  </si>
  <si>
    <t xml:space="preserve">2236&amp;dqy ;ksx </t>
  </si>
  <si>
    <t>¼34½&amp;ewd cf/kj vkSj us=ghusksa ds fy; vkolh; fo|ky;</t>
  </si>
  <si>
    <r>
      <t xml:space="preserve">2236&amp;iks"k.k </t>
    </r>
    <r>
      <rPr>
        <b/>
        <sz val="14"/>
        <rFont val="Constantia"/>
        <family val="1"/>
      </rPr>
      <t>(ICDS)</t>
    </r>
  </si>
  <si>
    <t>CHILD EDUCATION</t>
  </si>
  <si>
    <t xml:space="preserve">Total Child Education </t>
  </si>
  <si>
    <t>CHILD PROTECTION</t>
  </si>
  <si>
    <t>Child Labour welfare</t>
  </si>
  <si>
    <t>ICPS</t>
  </si>
  <si>
    <t>Child Welfare (Excluding ICPS)</t>
  </si>
  <si>
    <t>Total Child  Protection</t>
  </si>
  <si>
    <t>Total Child  Health</t>
  </si>
  <si>
    <t>CHILD DEVELOPMENT &amp; NUTRTION</t>
  </si>
  <si>
    <t>Nutrition (ICDS &amp; SABLA)</t>
  </si>
  <si>
    <t>MDM</t>
  </si>
  <si>
    <t>Total Child Development &amp; Nutrition</t>
  </si>
  <si>
    <t>2015-16 (BE)</t>
  </si>
  <si>
    <t>2015-16 (RE)</t>
  </si>
  <si>
    <t>2015-16 (AE)</t>
  </si>
  <si>
    <t>2016-17 (BE)</t>
  </si>
  <si>
    <t>2016-17 (RE)</t>
  </si>
  <si>
    <t>2017-18 (BE)</t>
  </si>
  <si>
    <t>2202- General Education</t>
  </si>
  <si>
    <t>NP</t>
  </si>
  <si>
    <t>P</t>
  </si>
  <si>
    <t>Total</t>
  </si>
  <si>
    <t>CSS</t>
  </si>
  <si>
    <t>2014-15 (AE)</t>
  </si>
  <si>
    <t xml:space="preserve"> 2016-17 (BE)</t>
  </si>
  <si>
    <t xml:space="preserve"> 2016-17 (RE)</t>
  </si>
  <si>
    <t>State</t>
  </si>
  <si>
    <t>Centre</t>
  </si>
  <si>
    <t>-</t>
  </si>
  <si>
    <t>01- Primary Education</t>
  </si>
  <si>
    <t>02- Secondary Education</t>
  </si>
  <si>
    <r>
      <rPr>
        <sz val="12"/>
        <rFont val="Calibri"/>
        <family val="2"/>
        <scheme val="minor"/>
      </rPr>
      <t>[14]</t>
    </r>
    <r>
      <rPr>
        <sz val="14"/>
        <rFont val="DevLys 010 Thin"/>
      </rPr>
      <t>&amp; lj ineir ekr` ,oa f'k'kq LokLF; laLFkku] t;iqj</t>
    </r>
  </si>
  <si>
    <r>
      <t xml:space="preserve">dqy ;ksx </t>
    </r>
    <r>
      <rPr>
        <b/>
        <sz val="12"/>
        <rFont val="Calibri"/>
        <family val="2"/>
        <scheme val="minor"/>
      </rPr>
      <t xml:space="preserve">[14] [23] [30] </t>
    </r>
  </si>
  <si>
    <t>2205- Total</t>
  </si>
  <si>
    <t>04&amp;vYla[;dks dk dY;k.k</t>
  </si>
  <si>
    <t>HEAD                                                                                YEAR</t>
  </si>
  <si>
    <t>01&amp;vuqlwfpr tkfr;ksa dk dY;k.k</t>
  </si>
  <si>
    <t>¼04½&amp;dU;k Nk=kokl Hkou fuekZ.k</t>
  </si>
  <si>
    <t>¼05½&amp;Nk=ksa gsrq Nk=kokl Hkou fuekZ.k</t>
  </si>
  <si>
    <t>¼09½&amp;vkoklh; fo|ky;ksa esa LVkWQ dOkVlZ dk fuekZ.k</t>
  </si>
  <si>
    <t>02&amp;vuqlwfpr tutfkr;ksa dks dY;k.k</t>
  </si>
  <si>
    <t>¼03½&amp;funs'kd lkekftd U;k; ,oa vf/kdkfjrk foHkkx ds ek/;e ls</t>
  </si>
  <si>
    <t>¿01À&amp; Nk=kokl Hkou fuekZ.k a</t>
  </si>
  <si>
    <t>¿02À&amp; dU;k Nk=kokl Hkou fuekZ.k</t>
  </si>
  <si>
    <t>¿04À&amp;ukckMZ lgk;rk ;kstuk vUrxZr Nk=okl Hkou fuekZ.k</t>
  </si>
  <si>
    <t>¼11½&amp;lafo/kku vuqPNsn 275 ds vUrxZr Hkkjr ljdkj ls izkIr jkf'k gsrq ;kstuk,a</t>
  </si>
  <si>
    <t>¿01À&amp; vkJe Nk=koklksa dk fuekZ.k ,oa uohfudj.k</t>
  </si>
  <si>
    <t xml:space="preserve">¿03À&amp; ,dyO; ekWMy vkoklh; fo|ky;ksa dk fuekZ.k ,oa uohfudj.k </t>
  </si>
  <si>
    <t xml:space="preserve">¿04À&amp; ,dyO; ekWMy vkoklh; fo|ky;ksa da vfrfjDr vU; fo|ky;ksa dk fuekZ.k ,oa uohfudj.k </t>
  </si>
  <si>
    <t>¿09À&amp; vuqlwfpr tutkfr ds fo/kkFkhZ;ksa ds fy, cgqmns'kh; Nk=koklksa dk fuekZ.k ,oa uohfudj.k</t>
  </si>
  <si>
    <t>¿11À&amp; [ksy Nk=koklksa dk fuekZ.k ,oa uohfudj.k</t>
  </si>
  <si>
    <t>¿13À&amp; ,dyO; ekWM+y vkoklh; fo|ky;] Nk=koklksa ,oa vkoklh; fo|ky;ksa dh ejEer ,oa j[kj[kko</t>
  </si>
  <si>
    <t>¿02À&amp;tutkfr ds Nk=ksa@Nk=kvksa ds Nk=okl Hkou fuekZ.k</t>
  </si>
  <si>
    <t>¿14À&amp; EkkWa&amp;ckM+h dsUnz Hkou dk fuekZ.k</t>
  </si>
  <si>
    <t>¿21À&amp; ifCyd Ldwy Hkou fuekZ.k ,oa uohfudj.k</t>
  </si>
  <si>
    <t>¿22À&amp; vkJe fo|ky;ksa dk fuekZ.k ,oa uohfudj.k</t>
  </si>
  <si>
    <t>¿23À&amp; Nk=kokl Hkouksa esa lksyj ykbZV ,oa is; ty lqfo/kk lfgr vfrfjDr lqfo/kkvksa dk fuekZ.k</t>
  </si>
  <si>
    <t>¼23½&amp;lgfj;k fodkl gsrq fo'ks"k ;kstukUrxZr dk;Zdze</t>
  </si>
  <si>
    <t>¼26½&amp;dsUnzh; izofrZr ;kstuk vUrxZr iwWathxr fuekZ.k dk;Z</t>
  </si>
  <si>
    <t>¿04À&amp; vkJe fo|kky;ksa dk fuekZ.k ,oa uohfudj.k</t>
  </si>
  <si>
    <t>¿05À&amp;vkJe Nk=koklksa ¼Nk=k½ dk fuekZ.k ,oa uohfudj.k</t>
  </si>
  <si>
    <t xml:space="preserve">¼27½&amp;lkekftd U;k; o vf/kdkfjrk foHkkx ds ek/;e ls </t>
  </si>
  <si>
    <t>¿01À&amp;Nk=ksa ds Nk=kokl Hkou fuekZ.k</t>
  </si>
  <si>
    <t>¿02À&amp;dU;k Nk=kokl Hkou fuekZ.k</t>
  </si>
  <si>
    <t>¿04À&amp;ukckMZ lgk;rk ;kstuk varxZr Nk=kokl Hkou fuekZ.k</t>
  </si>
  <si>
    <t>03 fiNMs oxksZ dk dY;k.k</t>
  </si>
  <si>
    <t>¼01½ Nk=kokl Hkou fuekZ.k</t>
  </si>
  <si>
    <t>¼02½&amp;ukckMZ lgk;rk ;kstuk varxZr Nk=kokl Hkou fuekZ.k</t>
  </si>
  <si>
    <t>¼01½&amp;nsoukjk;.k ;kstuk ¼lkekftd U;k; ,oa vf/kdkfjrk foHkkx ds ek/;e ls ½</t>
  </si>
  <si>
    <t>¼05½&amp;nsoukjk;.k ;kstuk ¼efgyk ,oa cky fodkl foHkkx ds ek/;e ls½</t>
  </si>
  <si>
    <t>¿01À&amp;vkaxuckM+h Hkou fuekZ.k</t>
  </si>
  <si>
    <t>4225&amp; dqy ;ksx</t>
  </si>
  <si>
    <t>¼11½ foeafnr efgyk ,oa cky x`g Hkou fuekZ.k</t>
  </si>
  <si>
    <t>¼02½&amp;jsckjh ,oa vU; ekbxzsVjh leqnk; ds cPpksa ds fy, vkoklh; fo|ky;ksa dk fuekZ.k</t>
  </si>
  <si>
    <t>¼03½&amp;vuqlwfprtkfr@tutkfr@Mh&amp;uksVhQkbZM VkbCl ds cPpksa ds v/;;u gsrq vyx ;k lkeqfgd Nk=kokl ds Hkou fuekZ.k</t>
  </si>
  <si>
    <t>¼06½&amp;uothou ;kstuk ls ykHkkfUor ifjokjksa ds cPpksa ds fy, Nk=kokl Hkou fuekZ.k</t>
  </si>
  <si>
    <t>4235&amp;dqy ;ksx</t>
  </si>
  <si>
    <t xml:space="preserve">4236&amp;dqy ;ksx </t>
  </si>
  <si>
    <t>04- Art &amp; Culture</t>
  </si>
  <si>
    <t>201- Primary Education</t>
  </si>
  <si>
    <t>202- Secondary Education</t>
  </si>
  <si>
    <t>4202 Total</t>
  </si>
  <si>
    <t>277&amp;f'kkk</t>
  </si>
  <si>
    <t>¿14À&amp; jktdh; 'kSkf.kd laLFkkvksa esa vfrfjDr dk dk fuekZ.k</t>
  </si>
  <si>
    <t>¿11À&amp;jktdh; 'kSkf.kd laLFkkvksa esa vfrfjDr dk dk fuekZ.k</t>
  </si>
  <si>
    <t>Revenue</t>
  </si>
  <si>
    <t>Capital</t>
  </si>
  <si>
    <t>;ksx</t>
  </si>
  <si>
    <t>2016-17 (AE)</t>
  </si>
  <si>
    <t>2017-18 (RE)</t>
  </si>
  <si>
    <t xml:space="preserve"> </t>
  </si>
  <si>
    <t>2018-19 (BE)</t>
  </si>
  <si>
    <t xml:space="preserve">¼05½'kkjhfjd f'k{kk fo|kyh </t>
  </si>
  <si>
    <r>
      <rPr>
        <sz val="14"/>
        <color theme="1"/>
        <rFont val="DevLys 010 Thin"/>
      </rPr>
      <t xml:space="preserve">15&amp;jktLHkku iqjklEink fodkl ,oa izca?ku izf?kdj.k </t>
    </r>
    <r>
      <rPr>
        <sz val="10"/>
        <color theme="1"/>
        <rFont val="Calibri"/>
        <family val="2"/>
        <scheme val="minor"/>
      </rPr>
      <t>/ आमेर विकास अवं प्रबंधन प्राधिकरण प्रतिबद्ध</t>
    </r>
  </si>
  <si>
    <t>01- General Education</t>
  </si>
  <si>
    <t>Others</t>
  </si>
  <si>
    <t>OTHERS</t>
  </si>
  <si>
    <r>
      <t>2205&amp;dyk rFkk laLd~fr</t>
    </r>
    <r>
      <rPr>
        <b/>
        <sz val="14"/>
        <rFont val="Cambria"/>
        <family val="1"/>
        <scheme val="major"/>
      </rPr>
      <t>-</t>
    </r>
    <r>
      <rPr>
        <b/>
        <sz val="12"/>
        <rFont val="Cambria"/>
        <family val="1"/>
        <scheme val="major"/>
      </rPr>
      <t xml:space="preserve"> Arts &amp; Culture</t>
    </r>
  </si>
  <si>
    <r>
      <t xml:space="preserve">2211&amp;ifjokj dY;k.k </t>
    </r>
    <r>
      <rPr>
        <b/>
        <sz val="14"/>
        <rFont val="Cambria"/>
        <family val="1"/>
        <scheme val="major"/>
      </rPr>
      <t xml:space="preserve">- </t>
    </r>
    <r>
      <rPr>
        <b/>
        <sz val="12"/>
        <rFont val="Cambria"/>
        <family val="1"/>
        <scheme val="major"/>
      </rPr>
      <t>Family Welfare</t>
    </r>
  </si>
  <si>
    <r>
      <t>2210&amp;fpfdRlk rFkk yksd LokLF;</t>
    </r>
    <r>
      <rPr>
        <b/>
        <sz val="14"/>
        <rFont val="Cambria"/>
        <family val="1"/>
        <scheme val="major"/>
      </rPr>
      <t xml:space="preserve">- </t>
    </r>
    <r>
      <rPr>
        <b/>
        <sz val="12"/>
        <rFont val="Cambria"/>
        <family val="1"/>
        <scheme val="major"/>
      </rPr>
      <t>Child - Health and Medical</t>
    </r>
  </si>
  <si>
    <t>4202- General Education</t>
  </si>
  <si>
    <t>MDM Total</t>
  </si>
  <si>
    <t>Total Primary Education (Excluding MDM)</t>
  </si>
  <si>
    <t>General education (Primary &amp; Secondary excluding MDM)</t>
  </si>
  <si>
    <t>Total - 01(excluding MDM) , 02</t>
  </si>
  <si>
    <t>Total towards children</t>
  </si>
  <si>
    <t>Total towards children without Family Welfare</t>
  </si>
  <si>
    <t>Total State Budget without Uday Yojana</t>
  </si>
  <si>
    <t>Child Budget as percentage of total state budget</t>
  </si>
  <si>
    <t>Child Budget as percentage of total state budget (without family welfare)</t>
  </si>
  <si>
    <t>Source : State Budget Books, Department of Finance, Govt. of Rajasthan, Various Years</t>
  </si>
  <si>
    <t>Note:</t>
  </si>
  <si>
    <r>
      <t>* Youth &amp; Sports </t>
    </r>
    <r>
      <rPr>
        <sz val="11"/>
        <color rgb="FF000000"/>
        <rFont val="Calibri"/>
        <family val="2"/>
      </rPr>
      <t>budget has allocation for physical education, NCC and expenditure on stadiums.</t>
    </r>
  </si>
  <si>
    <r>
      <t>^</t>
    </r>
    <r>
      <rPr>
        <sz val="11"/>
        <color rgb="FF000000"/>
        <rFont val="Calibri"/>
        <family val="2"/>
      </rPr>
      <t> </t>
    </r>
    <r>
      <rPr>
        <b/>
        <sz val="11"/>
        <color rgb="FF000000"/>
        <rFont val="Calibri"/>
        <family val="2"/>
      </rPr>
      <t>Child Health and Medical: </t>
    </r>
    <r>
      <rPr>
        <sz val="11"/>
        <color rgb="FF000000"/>
        <rFont val="Calibri"/>
        <family val="2"/>
      </rPr>
      <t>It includes revenue allocations for child hospitals only. </t>
    </r>
  </si>
  <si>
    <t>*Youth &amp;  Sports</t>
  </si>
  <si>
    <r>
      <t>** Social Justice and Empowerment: </t>
    </r>
    <r>
      <rPr>
        <sz val="11"/>
        <color rgb="FF000000"/>
        <rFont val="Calibri"/>
        <family val="2"/>
      </rPr>
      <t>This head includes scholarship schemes for SC, ST OBCs and Minorities’ children, under the Department of Social Justice and Empowerment.</t>
    </r>
  </si>
  <si>
    <t>^Child Health and Medical</t>
  </si>
  <si>
    <t>^^Family Welfare</t>
  </si>
  <si>
    <t>CHILD HEALTH^^^</t>
  </si>
  <si>
    <t>796&amp;tutkfr; {ks= mi;kstuk</t>
  </si>
  <si>
    <t>¼20½&amp;tutkfr {ks=h; fodkl gsrq fo'ks"k ;kstuk vUrxZr dk;Zdze</t>
  </si>
  <si>
    <t>¼21½&amp;ekMk {ks= fodkl gsrq fo'ks"k ;kstukUrxZr dk;Zdze</t>
  </si>
  <si>
    <t>¼22½&amp;fc[kjh tutkfr {ks= fodkl gsrq fo'ks"k ;kstukUrxZr dk;Zdze</t>
  </si>
  <si>
    <t>277 f'k{kk</t>
  </si>
  <si>
    <t>03- Sports &amp; Youth Services</t>
  </si>
  <si>
    <t>¿19À&amp;Nk=koklksa esa v/;;u dk fuekZ.k ,oa QuhZpj</t>
  </si>
  <si>
    <t>¼01½&amp;fHk{kko`fr ,oa vU; vokafNr o`fr;ksa esa dk;Zjr O;fDr;ksa ds cPpksa ds fy, vkoklh; fo|ky;ksa dk fuekZ.k</t>
  </si>
  <si>
    <r>
      <t>^^</t>
    </r>
    <r>
      <rPr>
        <sz val="11"/>
        <color rgb="FF000000"/>
        <rFont val="Calibri"/>
        <family val="2"/>
      </rPr>
      <t> </t>
    </r>
    <r>
      <rPr>
        <b/>
        <sz val="11"/>
        <color rgb="FF000000"/>
        <rFont val="Calibri"/>
        <family val="2"/>
      </rPr>
      <t>Family Welfare: </t>
    </r>
    <r>
      <rPr>
        <sz val="11"/>
        <color rgb="FF000000"/>
        <rFont val="Calibri"/>
        <family val="2"/>
      </rPr>
      <t xml:space="preserve">There is no way to segregate child budget from the family welfare budget which includes allocations on PHCs and CHCs, hence total budget on family welfare including NHM has been taken in this section. </t>
    </r>
  </si>
  <si>
    <t>¿06À&amp;vuqlwfpr tkfr@tutkfr@Mh&amp;uksVhQkbZM VªkbZCl ds cPpksa ds v/;;u gsrq vyx ;k lkeqfgd Nk=kokl</t>
  </si>
  <si>
    <r>
      <rPr>
        <b/>
        <sz val="14"/>
        <rFont val="DevLys 010"/>
      </rPr>
      <t>2230&amp;Je RkFkk jkstxkj</t>
    </r>
    <r>
      <rPr>
        <b/>
        <sz val="14"/>
        <rFont val="DevLys 010 Thin"/>
      </rPr>
      <t xml:space="preserve"> </t>
    </r>
    <r>
      <rPr>
        <b/>
        <sz val="12"/>
        <rFont val="Cambria"/>
        <family val="1"/>
        <scheme val="major"/>
      </rPr>
      <t>- Child- Labour welfare</t>
    </r>
  </si>
  <si>
    <r>
      <t xml:space="preserve">102&amp;cky dY;k.k - </t>
    </r>
    <r>
      <rPr>
        <b/>
        <sz val="12"/>
        <rFont val="Cambria"/>
        <family val="1"/>
        <scheme val="major"/>
      </rPr>
      <t>Child Welfare</t>
    </r>
  </si>
  <si>
    <r>
      <t>dqy ;ksx</t>
    </r>
    <r>
      <rPr>
        <b/>
        <sz val="14"/>
        <rFont val="Cambria"/>
        <family val="1"/>
        <scheme val="major"/>
      </rPr>
      <t xml:space="preserve"> </t>
    </r>
    <r>
      <rPr>
        <b/>
        <sz val="12"/>
        <rFont val="Cambria"/>
        <family val="1"/>
        <scheme val="major"/>
      </rPr>
      <t>(excluding child welfare)</t>
    </r>
  </si>
  <si>
    <r>
      <rPr>
        <b/>
        <sz val="14"/>
        <rFont val="DevLys 010"/>
      </rPr>
      <t>2235&amp;lkekftd lqj{kk ,oa dY;k.k</t>
    </r>
    <r>
      <rPr>
        <b/>
        <sz val="14"/>
        <rFont val="DevLys 010 Thin"/>
      </rPr>
      <t xml:space="preserve"> </t>
    </r>
    <r>
      <rPr>
        <b/>
        <sz val="14"/>
        <rFont val="Cambria"/>
        <family val="1"/>
        <scheme val="major"/>
      </rPr>
      <t xml:space="preserve">- </t>
    </r>
    <r>
      <rPr>
        <b/>
        <sz val="12"/>
        <rFont val="Cambria"/>
        <family val="1"/>
        <scheme val="major"/>
      </rPr>
      <t>Other Schemes of the Social Security &amp; Welfare (Child Protection)</t>
    </r>
  </si>
  <si>
    <r>
      <rPr>
        <b/>
        <sz val="14"/>
        <rFont val="DevLys 010"/>
      </rPr>
      <t>2204&amp;[ksydwn rFkk ;qok lsok,a</t>
    </r>
    <r>
      <rPr>
        <b/>
        <sz val="14"/>
        <rFont val="DevLys 010 Thin"/>
      </rPr>
      <t xml:space="preserve"> </t>
    </r>
    <r>
      <rPr>
        <b/>
        <sz val="14"/>
        <rFont val="Cambria"/>
        <family val="1"/>
        <scheme val="major"/>
      </rPr>
      <t xml:space="preserve">- </t>
    </r>
    <r>
      <rPr>
        <b/>
        <sz val="12"/>
        <rFont val="Cambria"/>
        <family val="1"/>
        <scheme val="major"/>
      </rPr>
      <t>Youth and Sports</t>
    </r>
  </si>
  <si>
    <t>2018-19 (RE)</t>
  </si>
  <si>
    <t>2017-18 (AE)</t>
  </si>
  <si>
    <r>
      <t xml:space="preserve">4225&amp;vuqlwfpr tkfr;ksa]vuqlqfpr tutkfr;ksa rFkk vU; fiNMs+ oxkZs dks dY;k.k  -  </t>
    </r>
    <r>
      <rPr>
        <b/>
        <sz val="14"/>
        <color theme="1"/>
        <rFont val="Cambria"/>
        <family val="1"/>
        <scheme val="major"/>
      </rPr>
      <t xml:space="preserve"> Social Justice and Empowerment</t>
    </r>
  </si>
  <si>
    <r>
      <t>4235&amp;lkekftd lqjkk rFkk dY;k.k -</t>
    </r>
    <r>
      <rPr>
        <b/>
        <sz val="12"/>
        <color theme="1"/>
        <rFont val="DevLys 010"/>
      </rPr>
      <t xml:space="preserve"> </t>
    </r>
    <r>
      <rPr>
        <b/>
        <sz val="12"/>
        <color theme="1"/>
        <rFont val="Cambria"/>
        <family val="1"/>
        <scheme val="major"/>
      </rPr>
      <t>Other Schemes of the Social Security &amp; Welfare (Child Protection)</t>
    </r>
  </si>
  <si>
    <t>(1) ICPS</t>
  </si>
  <si>
    <t xml:space="preserve">10 cky vfèkdkfjrk foHkkx ds ekè;e ls </t>
  </si>
  <si>
    <t xml:space="preserve">                      2019-20 (BE)                        Interim Budget</t>
  </si>
  <si>
    <t xml:space="preserve">                   2019-20 (BE)                  Modified Budget</t>
  </si>
  <si>
    <t>2018-19 (AE)</t>
  </si>
  <si>
    <t xml:space="preserve">                   2019-20 (RE)                 </t>
  </si>
  <si>
    <t xml:space="preserve">                   2020-21 (BE)                  </t>
  </si>
  <si>
    <t>Total (01,03)</t>
  </si>
  <si>
    <t>¼13½&amp;vuqlwfpr tkfr ds fujkfJr cPpksa gsrq ikyugkj ;kstukUrxZr lgk;rk</t>
  </si>
  <si>
    <t>Palanhar</t>
  </si>
  <si>
    <t>ikyugkj</t>
  </si>
  <si>
    <t>Other Schemes of the Social Security &amp; Welfare (Child Protection)</t>
  </si>
  <si>
    <t xml:space="preserve">                   2019-20 (AE)                 </t>
  </si>
  <si>
    <t xml:space="preserve">                   2021-22 (BE)                  </t>
  </si>
  <si>
    <t xml:space="preserve">                   2020-21 (RE)                  </t>
  </si>
  <si>
    <t>¼03½&amp;vLoPN dk;Z djus okys ifjokjksa ds cPpksa dks iwoZ eSfVªd Nk=o`fr vkSj Nk=kokl</t>
  </si>
  <si>
    <r>
      <rPr>
        <sz val="14"/>
        <rFont val="DevLys 010"/>
      </rPr>
      <t>¿18À Nk=koklksa ds fo|kfFkZ;ksa gsrq lw{e iks"kkgkj forj.k</t>
    </r>
    <r>
      <rPr>
        <b/>
        <sz val="14"/>
        <rFont val="DevLys 010"/>
      </rPr>
      <t xml:space="preserve"> </t>
    </r>
  </si>
  <si>
    <t>¿02À fo'ks"k fiNMs oxZ ds fy, mrj esfVªd Nk=o`fr ;kstuk</t>
  </si>
  <si>
    <t>¿08À vYla[;d leqnk; ds Nk=ksa dks mrj esfVªd Nk=o`fr ;kstuk</t>
  </si>
  <si>
    <t>¿04À fo'ks"k fiNMs oxZ ds fy, mrj esfVªd Nk=o`fr ;kstuk</t>
  </si>
  <si>
    <t>**Social Justice and Empowerment and TAD</t>
  </si>
  <si>
    <r>
      <t>2202&amp;</t>
    </r>
    <r>
      <rPr>
        <b/>
        <sz val="14"/>
        <color rgb="FFFF0000"/>
        <rFont val="Calibri"/>
        <family val="2"/>
      </rPr>
      <t>General Education (Total)</t>
    </r>
  </si>
  <si>
    <t xml:space="preserve">                   2020-21 (AE)                  </t>
  </si>
  <si>
    <t xml:space="preserve">                   2021-22 (RE)                  </t>
  </si>
  <si>
    <t xml:space="preserve">                   2022-23 (BE)                  </t>
  </si>
  <si>
    <t xml:space="preserve">Head Closed </t>
  </si>
  <si>
    <r>
      <t xml:space="preserve">2225&amp;vuqlwfpr tkfr;ksa] vuqlqfpr tutkfr;ksa rFkk vU; fiNMs+ oxkZs dk Dy;k.k  </t>
    </r>
    <r>
      <rPr>
        <b/>
        <sz val="14"/>
        <rFont val="Calibri"/>
        <family val="2"/>
        <scheme val="minor"/>
      </rPr>
      <t xml:space="preserve">-   </t>
    </r>
    <r>
      <rPr>
        <b/>
        <sz val="12"/>
        <rFont val="Calibri"/>
        <family val="2"/>
        <scheme val="minor"/>
      </rPr>
      <t>Social Justice and Empowerment</t>
    </r>
  </si>
  <si>
    <t>Total For children in General Edcuation</t>
  </si>
  <si>
    <r>
      <t xml:space="preserve">102&amp;cky dY;k.k </t>
    </r>
    <r>
      <rPr>
        <b/>
        <sz val="12"/>
        <color theme="1"/>
        <rFont val="Calibri"/>
        <family val="2"/>
        <scheme val="minor"/>
      </rPr>
      <t>- Child Welfare</t>
    </r>
  </si>
  <si>
    <t xml:space="preserve">                   2022-23 (RE)                  </t>
  </si>
  <si>
    <t xml:space="preserve">                   2021-22 (AE)                  </t>
  </si>
  <si>
    <t>Mid day Meal</t>
  </si>
  <si>
    <t xml:space="preserve">                   2023-24 (BE)                  </t>
  </si>
  <si>
    <t>¼04½ 'kkjhfjd f'k{kk fo|k;y</t>
  </si>
  <si>
    <t>¼03½ 'kkjhfjd f'k{kk fo|ky;</t>
  </si>
  <si>
    <t>¼01½ us'kyu dSMsV dksj</t>
  </si>
  <si>
    <r>
      <t xml:space="preserve"> </t>
    </r>
    <r>
      <rPr>
        <b/>
        <sz val="12"/>
        <rFont val="DevLys 010"/>
      </rPr>
      <t>102&amp;fo|kfFk;ksa ds fy, ;qok dY;k.k dk;Zøe</t>
    </r>
  </si>
  <si>
    <t>¼04½ fo|kFkhZ iqfyl dSMsV izkstsDV</t>
  </si>
  <si>
    <t>¼18½ lafo/kku ds vuqPNsn 275 ¼1½ varxZr lapkfyr ;kstuk,a</t>
  </si>
  <si>
    <t>¼01½ vYla[;d foHkkx ds ek/;e ls</t>
  </si>
  <si>
    <t>¿03À&amp;egkfo|ky; ds Nk=@Nk=kvksa gsrq Nk=kokl Hkou fuekZ.k</t>
  </si>
  <si>
    <t>¼08½&amp;nsoukjk;.k ;kstuk ¼f'k{kk foHkkx ds ek/;e ls½</t>
  </si>
  <si>
    <t xml:space="preserve">ICPS - Justice Department </t>
  </si>
  <si>
    <t>ICPS -Directorate of Child Rights</t>
  </si>
  <si>
    <t xml:space="preserve">Note: This compilation of child budget is based on collation of the allocation for children in the state budget by the BARC Team. However, the State government has also starred providing child budget statement since 2020-21. A copy of the govt. child budget statement is also provided on BARC's website.  </t>
  </si>
  <si>
    <t xml:space="preserve">                   2022-23 (AE)                  </t>
  </si>
  <si>
    <t xml:space="preserve">                   2023-24 (RE)                  </t>
  </si>
  <si>
    <t xml:space="preserve">2225&amp; dqy ;ksx % ikyugkj </t>
  </si>
  <si>
    <t xml:space="preserve"> dqy ;ksx</t>
  </si>
  <si>
    <t>jktLo O;; ¼lkekU; lsok,a½</t>
  </si>
  <si>
    <t>118&amp;fo'ks"k lqj{kk lewg</t>
  </si>
  <si>
    <t>¼01½ ykMyh lqj{kk ;kstuk</t>
  </si>
  <si>
    <t>¼04½ ykMyh lqj{kk ;kstuk</t>
  </si>
  <si>
    <t>796&amp;vuqlwfpr tkfr;ksa ds fy, fof'k"V la?kVd ;kstuk</t>
  </si>
  <si>
    <t>¼05½ ykMyh lqj{kk ;kstuk</t>
  </si>
  <si>
    <t>¼12½&amp;vuqlwfpr tkfr ckfydk Nk=okl Hkou fuekZ.k</t>
  </si>
  <si>
    <t>¼13½&amp;vuqlwfpr tkfr ckyd Nk=okl Hkou fuekZ.k</t>
  </si>
  <si>
    <r>
      <t>dqy ;ksx</t>
    </r>
    <r>
      <rPr>
        <b/>
        <sz val="12"/>
        <color theme="1"/>
        <rFont val="DevLys 010"/>
      </rPr>
      <t xml:space="preserve"> </t>
    </r>
    <r>
      <rPr>
        <b/>
        <sz val="12"/>
        <color theme="1"/>
        <rFont val="Calibri"/>
        <family val="2"/>
        <scheme val="minor"/>
      </rPr>
      <t>(excluding Child welfare</t>
    </r>
    <r>
      <rPr>
        <b/>
        <sz val="14"/>
        <color theme="1"/>
        <rFont val="Calibri"/>
        <family val="2"/>
        <scheme val="minor"/>
      </rPr>
      <t>)</t>
    </r>
  </si>
  <si>
    <r>
      <t xml:space="preserve">4236&amp;iks"k.k </t>
    </r>
    <r>
      <rPr>
        <b/>
        <sz val="14"/>
        <rFont val="Cambria"/>
        <family val="1"/>
        <scheme val="major"/>
      </rPr>
      <t>-(ICDS)</t>
    </r>
  </si>
  <si>
    <t xml:space="preserve">¿06À ek/;fed f'k{kk Lrj ds Nk= Nk=kvksa dks 'kS{kf.kd mRizsjd </t>
  </si>
  <si>
    <t>2055&amp;iqfyl dqy ;ksx</t>
  </si>
  <si>
    <t>2055&amp;iqfyl</t>
  </si>
  <si>
    <t>¼10½&amp;ukckMZ lgk;rk ;kstuk vUrxZr vuqlwfpr tkfr Nk=okl Hkou fuekZ.k</t>
  </si>
  <si>
    <t xml:space="preserve">112 fo|ky;ksa esa feM Ms ehy dk jk"Vªh; dk;ZØe </t>
  </si>
  <si>
    <t>789 vuqlwfpr tutkfr;ksa ds fy, fof'k"V la?kVu ;kstuk</t>
  </si>
  <si>
    <t>796 tutkfr; {ks= mi;kstuk</t>
  </si>
  <si>
    <t>05 feM Ms ehy</t>
  </si>
  <si>
    <t>06 jktLFkku nqX/k iks"kkgkj dk;ZØe ¼feM Ms ehy½</t>
  </si>
  <si>
    <t>14 jktLFkku nqX/k iks"kkgkj dk;ZØe ¼feM Ms ehy½</t>
  </si>
  <si>
    <t>03&amp; 277&amp;f'k{kk &amp; ;ksx</t>
  </si>
  <si>
    <t>¼02½&amp;vuqlwfpr tkfr Nk=koklksa dk lapkyu</t>
  </si>
  <si>
    <t>¼22½&amp;vkoklh; fo|ky;ksa  dk lapkyu</t>
  </si>
  <si>
    <t>¼21½&amp;Nk=kokfl;ksa dks lkbZfdy forj.k ;kstuk</t>
  </si>
  <si>
    <t>¼20½&amp;vuqlwfpr tkfr Nk=koklksa dk lapkyu ,oa la/kkj.k</t>
  </si>
  <si>
    <t>¼03½ vuqlwfpr tkfr ds fy, cqd cSad</t>
  </si>
  <si>
    <t>¼01½&amp;vuqlwfpr tutkfr Nk=koklksa dk lapkyu</t>
  </si>
  <si>
    <t>¼16½&amp; Nk=kokfl;ksa dks lkbZfdy forj.k ;kstuk</t>
  </si>
  <si>
    <t>4+AI145+B142:AJ142</t>
  </si>
  <si>
    <t>¼05½ nsoukjk;.k ;kstuk ¼lkekftd U;k; ,oa vf/kdkfjrk foHkkx ds ek/;e ls½</t>
  </si>
  <si>
    <t>¿39À ykMks izksRlkgu ;kstuk&amp;tujy</t>
  </si>
  <si>
    <t>¿40À ykMks izksRlkgu ;kstuk&amp;,llh,lih</t>
  </si>
  <si>
    <t>¿41À ykMks izksRlkgu ;kstuk&amp;Vh,lih</t>
  </si>
  <si>
    <t>¿20À uothou ;kstuk</t>
  </si>
  <si>
    <t>¿21À &amp; foeqDr] ?kqeUrw  ,oa v/kZ?kqUrq tkfr;ksa ds fy, ;kstuk</t>
  </si>
  <si>
    <t>¼06½ mRrj eSfVªd Nk=o`fr ;kstuk</t>
  </si>
  <si>
    <t>¿22À &amp; vkfFkZd fiNM+k oxZ ds fy, ;kstuk</t>
  </si>
  <si>
    <t>¼03½ vkoklh; fo|ky;ksa dk lapkyu</t>
  </si>
  <si>
    <t>¼04½ iwoZ eSfVªd Nk=o`fr ;kstuk</t>
  </si>
  <si>
    <t>¼07½ Nk=&amp;Nk=kvksa dks lkbZfdy forj.k ;kstuk gsrq vuqnku</t>
  </si>
  <si>
    <t>¿23À &amp; vkfFkZd fiNM+k oxZ ds Nk=ksa ds fy, mRrj eSfVªd Nk=o`fr ;kstuk</t>
  </si>
  <si>
    <t>789&amp; vuqlwfpr tkfr;ksa ds fy, fof'k"V la?kVd ;kstuk</t>
  </si>
  <si>
    <t>¼02½ f'k'kq x`g @ Øsp dk lapkyu</t>
  </si>
  <si>
    <t>796&amp; tutkrh; {ks= mi;kstuk</t>
  </si>
  <si>
    <t>¼14½ f'k'kq x`g @ Øsp dk lapkyu</t>
  </si>
  <si>
    <t xml:space="preserve">                   2019-20 (BE)                   Interim Budget</t>
  </si>
  <si>
    <t>12 feM Ms ehy</t>
  </si>
  <si>
    <t>196 ftyk ifj"knksa dh ipk;rks dks lgk;rk</t>
  </si>
  <si>
    <t xml:space="preserve">¼02½&amp;ftyk Lrjh; dk;kZy; efgyk vf/kdkfjrk foHkkx </t>
  </si>
  <si>
    <r>
      <t>2014-00-800-03-01 ICPS - Justice Dept.</t>
    </r>
    <r>
      <rPr>
        <sz val="12"/>
        <rFont val="DevLys 010"/>
      </rPr>
      <t>¼03½&amp;lesfdr cky laj{k.k ;kstuk</t>
    </r>
  </si>
  <si>
    <t xml:space="preserve">                   2024-25 (BE) Antrim                 </t>
  </si>
  <si>
    <t xml:space="preserve">                   2024-25 (BE)   Modified               </t>
  </si>
  <si>
    <t xml:space="preserve">                   2024-25 (BE)     Interim               </t>
  </si>
  <si>
    <t>¼03½ Hkkjr LdkmV~l vkSj xkbM~l dh lgk;rkFkZ vuqnku</t>
  </si>
  <si>
    <t xml:space="preserve">                   2024-25(BE)    Interim               </t>
  </si>
  <si>
    <t xml:space="preserve">                   2024-25(BE)   Modified                </t>
  </si>
  <si>
    <t>Revenue Budget for Children (Rs. Crores)</t>
  </si>
  <si>
    <t xml:space="preserve">                   2024-25 (BE)    Modified               </t>
  </si>
  <si>
    <t>Amount in Rs. Crores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</si>
</sst>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0000000000000000000000000000000"/>
    <numFmt numFmtId="165" formatCode="0.000"/>
    <numFmt numFmtId="166" formatCode="0.0000"/>
  </numFmts>
  <fonts count="64" x14ac:knownFonts="1">
    <font>
      <sz val="11"/>
      <color theme="1"/>
      <name val="Calibri"/>
      <family val="2"/>
      <scheme val="minor"/>
    </font>
    <font>
      <sz val="11"/>
      <color rgb="FFFF0000"/>
      <name val="Calibri"/>
      <family val="2"/>
      <scheme val="minor"/>
    </font>
    <font>
      <b/>
      <sz val="11"/>
      <color theme="1"/>
      <name val="Calibri"/>
      <family val="2"/>
      <scheme val="minor"/>
    </font>
    <font>
      <b/>
      <sz val="12"/>
      <name val="DevLys 010 Thin"/>
    </font>
    <font>
      <sz val="14"/>
      <name val="DevLys 010 Thin"/>
    </font>
    <font>
      <b/>
      <sz val="14"/>
      <name val="DevLys 010 Thin"/>
    </font>
    <font>
      <b/>
      <sz val="11"/>
      <name val="Calibri"/>
      <family val="2"/>
      <scheme val="minor"/>
    </font>
    <font>
      <sz val="11"/>
      <name val="Calibri"/>
      <family val="2"/>
      <scheme val="minor"/>
    </font>
    <font>
      <b/>
      <sz val="14"/>
      <name val="Cambria"/>
      <family val="1"/>
      <scheme val="major"/>
    </font>
    <font>
      <sz val="14"/>
      <name val="Calibri"/>
      <family val="2"/>
      <scheme val="minor"/>
    </font>
    <font>
      <i/>
      <sz val="14"/>
      <name val="DevLys 010 Thin"/>
    </font>
    <font>
      <b/>
      <sz val="14"/>
      <name val="Calibri"/>
      <family val="2"/>
      <scheme val="minor"/>
    </font>
    <font>
      <b/>
      <sz val="14"/>
      <name val="Constantia"/>
      <family val="1"/>
    </font>
    <font>
      <sz val="12"/>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color rgb="FF000000"/>
      <name val="Calibri"/>
      <family val="2"/>
      <scheme val="minor"/>
    </font>
    <font>
      <b/>
      <i/>
      <sz val="12"/>
      <name val="Calibri"/>
      <family val="2"/>
      <scheme val="minor"/>
    </font>
    <font>
      <b/>
      <sz val="12"/>
      <name val="Calibri"/>
      <family val="2"/>
    </font>
    <font>
      <sz val="14"/>
      <color rgb="FFFF0000"/>
      <name val="DevLys 010 Thin"/>
    </font>
    <font>
      <sz val="22"/>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4"/>
      <color rgb="FFFF0000"/>
      <name val="Calibri"/>
      <family val="2"/>
      <scheme val="minor"/>
    </font>
    <font>
      <sz val="14"/>
      <color theme="1"/>
      <name val="DevLys 010 Thin"/>
    </font>
    <font>
      <b/>
      <sz val="14"/>
      <color theme="1"/>
      <name val="DevLys 010"/>
    </font>
    <font>
      <sz val="12"/>
      <color rgb="FFFF0000"/>
      <name val="Calibri"/>
      <family val="2"/>
      <scheme val="minor"/>
    </font>
    <font>
      <sz val="10"/>
      <color theme="1"/>
      <name val="Calibri"/>
      <family val="2"/>
      <scheme val="minor"/>
    </font>
    <font>
      <b/>
      <sz val="12"/>
      <name val="Cambria"/>
      <family val="1"/>
      <scheme val="major"/>
    </font>
    <font>
      <b/>
      <sz val="11"/>
      <color rgb="FF000000"/>
      <name val="Calibri"/>
      <family val="2"/>
      <scheme val="minor"/>
    </font>
    <font>
      <sz val="11"/>
      <color rgb="FF000000"/>
      <name val="Calibri"/>
      <family val="2"/>
    </font>
    <font>
      <b/>
      <sz val="11"/>
      <color rgb="FF000000"/>
      <name val="Calibri"/>
      <family val="2"/>
    </font>
    <font>
      <b/>
      <sz val="14"/>
      <name val="DevLys 010"/>
    </font>
    <font>
      <sz val="14"/>
      <name val="DevLys 010"/>
    </font>
    <font>
      <sz val="14"/>
      <color theme="1"/>
      <name val="DevLys 010"/>
    </font>
    <font>
      <sz val="14"/>
      <color rgb="FFFF0000"/>
      <name val="DevLys 010"/>
    </font>
    <font>
      <b/>
      <i/>
      <sz val="14"/>
      <color theme="1"/>
      <name val="DevLys 010"/>
    </font>
    <font>
      <b/>
      <sz val="12"/>
      <color theme="1"/>
      <name val="DevLys 010"/>
    </font>
    <font>
      <sz val="11"/>
      <name val="Cambria"/>
      <family val="1"/>
      <scheme val="major"/>
    </font>
    <font>
      <b/>
      <i/>
      <sz val="14"/>
      <name val="DevLys 010"/>
    </font>
    <font>
      <b/>
      <sz val="14"/>
      <color theme="1"/>
      <name val="Cambria"/>
      <family val="1"/>
      <scheme val="major"/>
    </font>
    <font>
      <sz val="11"/>
      <color theme="1"/>
      <name val="Cambria"/>
      <family val="1"/>
      <scheme val="major"/>
    </font>
    <font>
      <b/>
      <sz val="12"/>
      <color theme="1"/>
      <name val="Cambria"/>
      <family val="1"/>
      <scheme val="major"/>
    </font>
    <font>
      <b/>
      <sz val="22"/>
      <color theme="1"/>
      <name val="Calibri"/>
      <family val="2"/>
      <scheme val="minor"/>
    </font>
    <font>
      <b/>
      <sz val="16"/>
      <name val="DevLys 010"/>
    </font>
    <font>
      <b/>
      <sz val="14"/>
      <color rgb="FFFF0000"/>
      <name val="DevLys 010 Thin"/>
    </font>
    <font>
      <b/>
      <sz val="14"/>
      <color rgb="FFFF0000"/>
      <name val="Calibri"/>
      <family val="2"/>
    </font>
    <font>
      <b/>
      <sz val="12"/>
      <name val="DevLys 010"/>
    </font>
    <font>
      <u/>
      <sz val="11"/>
      <color theme="10"/>
      <name val="Calibri"/>
      <family val="2"/>
    </font>
    <font>
      <b/>
      <sz val="16"/>
      <color theme="6" tint="-0.499984740745262"/>
      <name val="Calibri"/>
      <family val="2"/>
      <scheme val="minor"/>
    </font>
    <font>
      <b/>
      <sz val="14"/>
      <name val="Candara"/>
      <family val="2"/>
    </font>
    <font>
      <b/>
      <sz val="14"/>
      <color theme="4" tint="-0.499984740745262"/>
      <name val="DevLys 010"/>
    </font>
    <font>
      <b/>
      <sz val="11"/>
      <color theme="4" tint="-0.499984740745262"/>
      <name val="Calibri"/>
      <family val="2"/>
      <scheme val="minor"/>
    </font>
    <font>
      <b/>
      <sz val="11"/>
      <color theme="1"/>
      <name val="DevLys 010"/>
    </font>
    <font>
      <b/>
      <sz val="11"/>
      <name val="DevLys 010"/>
    </font>
    <font>
      <b/>
      <sz val="18"/>
      <name val="DevLys 010"/>
    </font>
    <font>
      <sz val="14"/>
      <color rgb="FF0070C0"/>
      <name val="DevLys 010"/>
    </font>
    <font>
      <sz val="11"/>
      <color rgb="FF0070C0"/>
      <name val="Calibri"/>
      <family val="2"/>
      <scheme val="minor"/>
    </font>
    <font>
      <b/>
      <sz val="11"/>
      <color rgb="FF0070C0"/>
      <name val="Calibri"/>
      <family val="2"/>
      <scheme val="minor"/>
    </font>
    <font>
      <b/>
      <u/>
      <sz val="11"/>
      <color theme="10"/>
      <name val="Calibri"/>
      <family val="2"/>
    </font>
    <font>
      <b/>
      <sz val="12"/>
      <color theme="1"/>
      <name val="Calibri"/>
      <family val="2"/>
    </font>
    <font>
      <sz val="12"/>
      <name val="DevLys 010"/>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4F81BD"/>
        <bgColor indexed="64"/>
      </patternFill>
    </fill>
    <fill>
      <patternFill patternType="solid">
        <fgColor theme="9"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ck">
        <color indexed="64"/>
      </top>
      <bottom/>
      <diagonal/>
    </border>
    <border>
      <left/>
      <right/>
      <top/>
      <bottom style="thick">
        <color indexed="64"/>
      </bottom>
      <diagonal/>
    </border>
  </borders>
  <cellStyleXfs count="2">
    <xf numFmtId="0" fontId="0" fillId="0" borderId="0"/>
    <xf numFmtId="0" fontId="50" fillId="0" borderId="0" applyNumberFormat="0" applyFill="0" applyBorder="0" applyAlignment="0" applyProtection="0">
      <alignment vertical="top"/>
      <protection locked="0"/>
    </xf>
  </cellStyleXfs>
  <cellXfs count="435">
    <xf numFmtId="0" fontId="0" fillId="0" borderId="0" xfId="0"/>
    <xf numFmtId="0" fontId="9" fillId="0" borderId="0" xfId="0" applyFont="1" applyAlignment="1">
      <alignment horizontal="left" vertical="center"/>
    </xf>
    <xf numFmtId="0" fontId="8" fillId="4" borderId="2" xfId="0" applyFont="1" applyFill="1" applyBorder="1" applyAlignment="1">
      <alignment horizontal="left" vertical="center" wrapText="1"/>
    </xf>
    <xf numFmtId="0" fontId="2" fillId="0" borderId="0" xfId="0" applyFont="1"/>
    <xf numFmtId="0" fontId="2" fillId="0" borderId="8" xfId="0" applyFont="1" applyBorder="1" applyAlignment="1">
      <alignment horizontal="center"/>
    </xf>
    <xf numFmtId="0" fontId="0" fillId="0" borderId="0" xfId="0" applyAlignment="1">
      <alignment vertical="center"/>
    </xf>
    <xf numFmtId="2"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2" fontId="17" fillId="0" borderId="2" xfId="0" applyNumberFormat="1" applyFont="1" applyBorder="1" applyAlignment="1">
      <alignment horizontal="center" vertical="center"/>
    </xf>
    <xf numFmtId="2" fontId="14" fillId="5" borderId="3" xfId="0" applyNumberFormat="1" applyFont="1" applyFill="1" applyBorder="1" applyAlignment="1">
      <alignment horizontal="center" vertical="center"/>
    </xf>
    <xf numFmtId="0" fontId="14" fillId="5" borderId="3" xfId="0" applyFont="1" applyFill="1" applyBorder="1" applyAlignment="1">
      <alignment horizontal="center" vertical="center"/>
    </xf>
    <xf numFmtId="2" fontId="14" fillId="5" borderId="2" xfId="0" applyNumberFormat="1" applyFont="1" applyFill="1" applyBorder="1" applyAlignment="1">
      <alignment horizontal="center" vertical="center"/>
    </xf>
    <xf numFmtId="0" fontId="14" fillId="5" borderId="2" xfId="0" applyFont="1" applyFill="1" applyBorder="1" applyAlignment="1">
      <alignment horizontal="center" vertical="center"/>
    </xf>
    <xf numFmtId="0" fontId="14" fillId="10" borderId="2"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22" fillId="0" borderId="0" xfId="0" applyFont="1" applyAlignment="1">
      <alignment vertical="center"/>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0" fillId="0" borderId="2" xfId="0" applyBorder="1" applyAlignment="1">
      <alignment horizontal="center" vertical="center"/>
    </xf>
    <xf numFmtId="0" fontId="23" fillId="0" borderId="0" xfId="0" applyFont="1" applyAlignment="1">
      <alignment vertical="center"/>
    </xf>
    <xf numFmtId="0" fontId="23" fillId="0" borderId="2" xfId="0" applyFont="1" applyBorder="1" applyAlignment="1">
      <alignment vertical="center"/>
    </xf>
    <xf numFmtId="0" fontId="2" fillId="0" borderId="0" xfId="0" applyFont="1" applyAlignment="1">
      <alignment vertical="center"/>
    </xf>
    <xf numFmtId="0" fontId="25" fillId="3" borderId="2" xfId="0" applyFont="1" applyFill="1" applyBorder="1" applyAlignment="1">
      <alignment vertical="center"/>
    </xf>
    <xf numFmtId="0" fontId="1" fillId="3" borderId="2" xfId="0" applyFont="1" applyFill="1" applyBorder="1" applyAlignment="1">
      <alignment horizontal="center" vertical="center"/>
    </xf>
    <xf numFmtId="0" fontId="24" fillId="3" borderId="2" xfId="0" applyFont="1" applyFill="1" applyBorder="1" applyAlignment="1">
      <alignment horizontal="center" vertical="center"/>
    </xf>
    <xf numFmtId="0" fontId="7" fillId="0" borderId="2" xfId="0" applyFont="1" applyBorder="1" applyAlignment="1">
      <alignment horizontal="center" vertical="center"/>
    </xf>
    <xf numFmtId="0" fontId="25" fillId="0" borderId="0" xfId="0" applyFont="1" applyAlignment="1">
      <alignment vertical="center"/>
    </xf>
    <xf numFmtId="0" fontId="1" fillId="0" borderId="2" xfId="0" applyFont="1" applyBorder="1" applyAlignment="1">
      <alignment horizontal="center" vertical="center"/>
    </xf>
    <xf numFmtId="0" fontId="24" fillId="0" borderId="2" xfId="0" applyFont="1" applyBorder="1" applyAlignment="1">
      <alignment horizontal="center" vertical="center"/>
    </xf>
    <xf numFmtId="0" fontId="25" fillId="0" borderId="2" xfId="0" applyFont="1" applyBorder="1" applyAlignment="1">
      <alignment vertical="center"/>
    </xf>
    <xf numFmtId="0" fontId="25" fillId="0" borderId="4" xfId="0" applyFont="1" applyBorder="1" applyAlignment="1">
      <alignment vertical="center"/>
    </xf>
    <xf numFmtId="0" fontId="1" fillId="0" borderId="1" xfId="0" applyFont="1" applyBorder="1" applyAlignment="1">
      <alignment vertical="center"/>
    </xf>
    <xf numFmtId="0" fontId="2" fillId="0" borderId="1" xfId="0" applyFont="1" applyBorder="1" applyAlignment="1">
      <alignment horizontal="center" vertical="center"/>
    </xf>
    <xf numFmtId="0" fontId="7" fillId="0" borderId="7" xfId="0" applyFont="1" applyBorder="1" applyAlignment="1">
      <alignment horizontal="center" vertical="center"/>
    </xf>
    <xf numFmtId="0" fontId="6" fillId="0" borderId="7" xfId="0" applyFont="1" applyBorder="1" applyAlignment="1">
      <alignment horizontal="center" vertical="center"/>
    </xf>
    <xf numFmtId="2" fontId="2" fillId="0" borderId="2" xfId="0" applyNumberFormat="1" applyFont="1" applyBorder="1" applyAlignment="1">
      <alignment horizontal="center" vertical="center"/>
    </xf>
    <xf numFmtId="0" fontId="26" fillId="0" borderId="0" xfId="0" applyFont="1" applyAlignment="1">
      <alignment vertical="center"/>
    </xf>
    <xf numFmtId="0" fontId="23" fillId="11" borderId="0" xfId="0" applyFont="1" applyFill="1" applyAlignment="1">
      <alignment vertical="center"/>
    </xf>
    <xf numFmtId="0" fontId="2" fillId="11" borderId="2" xfId="0" applyFont="1" applyFill="1" applyBorder="1" applyAlignment="1">
      <alignment horizontal="center" vertical="center"/>
    </xf>
    <xf numFmtId="0" fontId="0" fillId="0" borderId="2" xfId="0" applyBorder="1" applyAlignment="1">
      <alignment vertical="center"/>
    </xf>
    <xf numFmtId="2" fontId="14" fillId="0" borderId="2" xfId="0" applyNumberFormat="1" applyFont="1" applyBorder="1" applyAlignment="1">
      <alignment horizontal="center" vertical="center"/>
    </xf>
    <xf numFmtId="0" fontId="2" fillId="0" borderId="2" xfId="0" applyFont="1" applyBorder="1" applyAlignment="1">
      <alignment horizontal="center"/>
    </xf>
    <xf numFmtId="0" fontId="2" fillId="3" borderId="2" xfId="0" applyFont="1" applyFill="1" applyBorder="1" applyAlignment="1">
      <alignment horizontal="center" vertical="center"/>
    </xf>
    <xf numFmtId="0" fontId="2" fillId="0" borderId="2" xfId="0" applyFont="1" applyBorder="1" applyAlignment="1">
      <alignment vertical="center"/>
    </xf>
    <xf numFmtId="0" fontId="0" fillId="3" borderId="2" xfId="0" applyFill="1" applyBorder="1" applyAlignment="1">
      <alignment horizontal="center" vertical="center"/>
    </xf>
    <xf numFmtId="0" fontId="2" fillId="11" borderId="4" xfId="0" applyFont="1" applyFill="1" applyBorder="1" applyAlignment="1">
      <alignment horizontal="center" vertical="center"/>
    </xf>
    <xf numFmtId="0" fontId="1" fillId="3" borderId="4" xfId="0" applyFont="1" applyFill="1" applyBorder="1" applyAlignment="1">
      <alignment horizontal="center" vertical="center"/>
    </xf>
    <xf numFmtId="2" fontId="2" fillId="6" borderId="2" xfId="0" applyNumberFormat="1" applyFont="1" applyFill="1" applyBorder="1" applyAlignment="1">
      <alignment horizontal="center" vertical="center"/>
    </xf>
    <xf numFmtId="0" fontId="2" fillId="6" borderId="2" xfId="0" applyFont="1" applyFill="1" applyBorder="1" applyAlignment="1">
      <alignment horizontal="center" vertical="center"/>
    </xf>
    <xf numFmtId="2" fontId="2" fillId="6" borderId="2" xfId="0" applyNumberFormat="1" applyFont="1" applyFill="1" applyBorder="1" applyAlignment="1">
      <alignment vertical="center"/>
    </xf>
    <xf numFmtId="0" fontId="14" fillId="6" borderId="2" xfId="0" applyFont="1" applyFill="1" applyBorder="1" applyAlignment="1">
      <alignment horizontal="right" vertical="center"/>
    </xf>
    <xf numFmtId="0" fontId="2" fillId="6" borderId="7" xfId="0" applyFont="1" applyFill="1" applyBorder="1" applyAlignment="1">
      <alignment horizontal="center" vertical="center"/>
    </xf>
    <xf numFmtId="0" fontId="2" fillId="6" borderId="2" xfId="0" applyFont="1" applyFill="1" applyBorder="1" applyAlignment="1">
      <alignment vertical="center"/>
    </xf>
    <xf numFmtId="2" fontId="0" fillId="0" borderId="2" xfId="0" applyNumberFormat="1" applyBorder="1" applyAlignment="1">
      <alignment vertical="center"/>
    </xf>
    <xf numFmtId="0" fontId="14" fillId="12" borderId="2" xfId="0" applyFont="1" applyFill="1" applyBorder="1" applyAlignment="1">
      <alignment horizontal="center" vertical="center"/>
    </xf>
    <xf numFmtId="2" fontId="14" fillId="12" borderId="2" xfId="0" applyNumberFormat="1" applyFont="1" applyFill="1" applyBorder="1" applyAlignment="1">
      <alignment horizontal="center" vertical="center"/>
    </xf>
    <xf numFmtId="0" fontId="14" fillId="3" borderId="2" xfId="0" applyFont="1" applyFill="1" applyBorder="1" applyAlignment="1">
      <alignment horizontal="center" vertical="center"/>
    </xf>
    <xf numFmtId="2" fontId="14" fillId="3" borderId="2" xfId="0" applyNumberFormat="1" applyFont="1" applyFill="1" applyBorder="1" applyAlignment="1">
      <alignment horizontal="center" vertical="center"/>
    </xf>
    <xf numFmtId="0" fontId="14" fillId="12" borderId="2" xfId="0" applyFont="1" applyFill="1" applyBorder="1" applyAlignment="1">
      <alignment horizontal="center" vertical="center" wrapText="1"/>
    </xf>
    <xf numFmtId="0" fontId="33" fillId="13" borderId="4" xfId="0" applyFont="1" applyFill="1" applyBorder="1" applyAlignment="1">
      <alignment vertical="center" wrapText="1"/>
    </xf>
    <xf numFmtId="0" fontId="31" fillId="0" borderId="7" xfId="0" applyFont="1" applyBorder="1"/>
    <xf numFmtId="0" fontId="0" fillId="12" borderId="2" xfId="0" applyFill="1" applyBorder="1" applyAlignment="1">
      <alignment vertical="center"/>
    </xf>
    <xf numFmtId="0" fontId="14" fillId="8" borderId="4"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27" fillId="0" borderId="7" xfId="0" applyFont="1" applyBorder="1" applyAlignment="1">
      <alignment vertical="center"/>
    </xf>
    <xf numFmtId="0" fontId="27" fillId="0" borderId="2" xfId="0" applyFont="1" applyBorder="1" applyAlignment="1">
      <alignment vertical="center"/>
    </xf>
    <xf numFmtId="0" fontId="36" fillId="0" borderId="2" xfId="0" applyFont="1" applyBorder="1" applyAlignment="1">
      <alignment vertical="center"/>
    </xf>
    <xf numFmtId="0" fontId="37" fillId="3" borderId="2" xfId="0" applyFont="1" applyFill="1" applyBorder="1" applyAlignment="1">
      <alignment vertical="center"/>
    </xf>
    <xf numFmtId="0" fontId="37" fillId="3" borderId="2" xfId="0" applyFont="1" applyFill="1" applyBorder="1" applyAlignment="1">
      <alignment vertical="center" wrapText="1"/>
    </xf>
    <xf numFmtId="0" fontId="27" fillId="0" borderId="2" xfId="0" applyFont="1" applyBorder="1" applyAlignment="1">
      <alignment vertical="center" wrapText="1"/>
    </xf>
    <xf numFmtId="0" fontId="36" fillId="0" borderId="2" xfId="0" applyFont="1" applyBorder="1" applyAlignment="1">
      <alignment vertical="center" wrapText="1"/>
    </xf>
    <xf numFmtId="0" fontId="37" fillId="0" borderId="2" xfId="0" applyFont="1" applyBorder="1" applyAlignment="1">
      <alignment vertical="center"/>
    </xf>
    <xf numFmtId="0" fontId="27" fillId="0" borderId="3" xfId="0" applyFont="1" applyBorder="1" applyAlignment="1">
      <alignment vertical="center"/>
    </xf>
    <xf numFmtId="0" fontId="34" fillId="0" borderId="2" xfId="0" applyFont="1" applyBorder="1" applyAlignment="1">
      <alignment vertical="center"/>
    </xf>
    <xf numFmtId="0" fontId="35" fillId="0" borderId="2" xfId="0" applyFont="1" applyBorder="1" applyAlignment="1">
      <alignment vertical="center"/>
    </xf>
    <xf numFmtId="0" fontId="38" fillId="6" borderId="2" xfId="0" applyFont="1" applyFill="1" applyBorder="1" applyAlignment="1">
      <alignment horizontal="right" vertical="center"/>
    </xf>
    <xf numFmtId="0" fontId="27" fillId="6" borderId="2" xfId="0" applyFont="1" applyFill="1" applyBorder="1" applyAlignment="1">
      <alignment horizontal="right" vertical="center"/>
    </xf>
    <xf numFmtId="0" fontId="27" fillId="3" borderId="2" xfId="0" applyFont="1" applyFill="1" applyBorder="1" applyAlignment="1">
      <alignment vertical="center"/>
    </xf>
    <xf numFmtId="2" fontId="0" fillId="0" borderId="2" xfId="0" applyNumberFormat="1" applyBorder="1" applyAlignment="1">
      <alignment horizontal="center" vertical="center"/>
    </xf>
    <xf numFmtId="2" fontId="2" fillId="0" borderId="7" xfId="0" applyNumberFormat="1" applyFont="1" applyBorder="1" applyAlignment="1">
      <alignment horizontal="center" vertical="center"/>
    </xf>
    <xf numFmtId="2" fontId="0" fillId="6" borderId="2" xfId="0" applyNumberFormat="1" applyFill="1" applyBorder="1" applyAlignment="1">
      <alignment horizontal="center" vertical="center"/>
    </xf>
    <xf numFmtId="0" fontId="43" fillId="3" borderId="2" xfId="0" applyFont="1" applyFill="1" applyBorder="1" applyAlignment="1">
      <alignment vertical="center"/>
    </xf>
    <xf numFmtId="0" fontId="11" fillId="2" borderId="11" xfId="0" applyFont="1" applyFill="1" applyBorder="1" applyAlignment="1">
      <alignment vertical="center"/>
    </xf>
    <xf numFmtId="0" fontId="5" fillId="2" borderId="11" xfId="0" applyFont="1" applyFill="1" applyBorder="1" applyAlignment="1">
      <alignment vertical="center"/>
    </xf>
    <xf numFmtId="0" fontId="5" fillId="2" borderId="3" xfId="0" applyFont="1" applyFill="1" applyBorder="1" applyAlignment="1">
      <alignment vertical="center"/>
    </xf>
    <xf numFmtId="0" fontId="5" fillId="2" borderId="11" xfId="0" applyFont="1" applyFill="1" applyBorder="1" applyAlignment="1">
      <alignment vertical="center" wrapText="1"/>
    </xf>
    <xf numFmtId="0" fontId="5" fillId="2" borderId="2" xfId="0" applyFont="1" applyFill="1" applyBorder="1" applyAlignment="1">
      <alignment vertical="center"/>
    </xf>
    <xf numFmtId="0" fontId="5" fillId="2" borderId="4" xfId="0" applyFont="1" applyFill="1" applyBorder="1" applyAlignment="1">
      <alignment vertical="center"/>
    </xf>
    <xf numFmtId="0" fontId="23" fillId="7" borderId="11" xfId="0" applyFont="1" applyFill="1" applyBorder="1" applyAlignment="1">
      <alignment vertical="center"/>
    </xf>
    <xf numFmtId="0" fontId="23" fillId="7" borderId="4" xfId="0" applyFont="1" applyFill="1" applyBorder="1" applyAlignment="1">
      <alignment vertical="center"/>
    </xf>
    <xf numFmtId="0" fontId="27" fillId="7" borderId="4" xfId="0" applyFont="1" applyFill="1" applyBorder="1" applyAlignment="1">
      <alignment vertical="center"/>
    </xf>
    <xf numFmtId="0" fontId="27" fillId="7" borderId="5" xfId="0" applyFont="1" applyFill="1" applyBorder="1" applyAlignment="1">
      <alignment vertical="center"/>
    </xf>
    <xf numFmtId="0" fontId="14" fillId="8" borderId="4" xfId="0" applyFont="1" applyFill="1" applyBorder="1" applyAlignment="1">
      <alignment vertical="center" wrapText="1"/>
    </xf>
    <xf numFmtId="0" fontId="14" fillId="8" borderId="5" xfId="0" applyFont="1" applyFill="1" applyBorder="1" applyAlignment="1">
      <alignment vertical="center" wrapText="1"/>
    </xf>
    <xf numFmtId="0" fontId="14" fillId="8" borderId="9" xfId="0" applyFont="1" applyFill="1" applyBorder="1" applyAlignment="1">
      <alignment vertical="center"/>
    </xf>
    <xf numFmtId="0" fontId="14" fillId="8" borderId="1" xfId="0" applyFont="1" applyFill="1" applyBorder="1" applyAlignment="1">
      <alignment vertical="center"/>
    </xf>
    <xf numFmtId="0" fontId="14" fillId="8" borderId="4" xfId="0" applyFont="1" applyFill="1" applyBorder="1" applyAlignment="1">
      <alignment vertical="center"/>
    </xf>
    <xf numFmtId="0" fontId="14" fillId="8" borderId="5"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7" fillId="3" borderId="0" xfId="0" applyFont="1" applyFill="1"/>
    <xf numFmtId="0" fontId="15" fillId="0" borderId="0" xfId="0" applyFont="1" applyAlignment="1">
      <alignment horizontal="left" vertical="center"/>
    </xf>
    <xf numFmtId="0" fontId="33" fillId="13" borderId="2" xfId="0" applyFont="1" applyFill="1" applyBorder="1" applyAlignment="1">
      <alignment horizontal="left" vertical="center" wrapText="1"/>
    </xf>
    <xf numFmtId="0" fontId="33" fillId="13" borderId="4" xfId="0" applyFont="1" applyFill="1" applyBorder="1" applyAlignment="1">
      <alignment horizontal="left" vertical="center" wrapText="1"/>
    </xf>
    <xf numFmtId="2" fontId="0" fillId="0" borderId="0" xfId="0" applyNumberFormat="1" applyAlignment="1">
      <alignment vertical="center"/>
    </xf>
    <xf numFmtId="0" fontId="0" fillId="3" borderId="2" xfId="0" applyFill="1" applyBorder="1"/>
    <xf numFmtId="164" fontId="0" fillId="0" borderId="0" xfId="0" applyNumberFormat="1" applyAlignment="1">
      <alignment horizontal="center" vertical="center"/>
    </xf>
    <xf numFmtId="0" fontId="14" fillId="8" borderId="0" xfId="0" applyFont="1" applyFill="1" applyAlignment="1">
      <alignment vertical="center" wrapText="1"/>
    </xf>
    <xf numFmtId="0" fontId="14" fillId="8" borderId="0" xfId="0" applyFont="1" applyFill="1" applyAlignment="1">
      <alignment horizontal="left" vertical="center" wrapText="1"/>
    </xf>
    <xf numFmtId="2" fontId="14" fillId="12" borderId="0" xfId="0" applyNumberFormat="1" applyFont="1" applyFill="1" applyAlignment="1">
      <alignment horizontal="center" vertical="center"/>
    </xf>
    <xf numFmtId="0" fontId="14" fillId="8" borderId="0" xfId="0" applyFont="1" applyFill="1" applyAlignment="1">
      <alignment vertical="center"/>
    </xf>
    <xf numFmtId="2" fontId="14" fillId="3" borderId="0" xfId="0" applyNumberFormat="1" applyFont="1" applyFill="1" applyAlignment="1">
      <alignment horizontal="center" vertical="center"/>
    </xf>
    <xf numFmtId="0" fontId="0" fillId="3" borderId="0" xfId="0" applyFill="1"/>
    <xf numFmtId="2" fontId="6" fillId="5" borderId="2" xfId="0" applyNumberFormat="1" applyFont="1" applyFill="1" applyBorder="1" applyAlignment="1">
      <alignment horizontal="center" vertical="center"/>
    </xf>
    <xf numFmtId="2" fontId="6" fillId="6" borderId="2" xfId="0" applyNumberFormat="1" applyFont="1" applyFill="1" applyBorder="1" applyAlignment="1">
      <alignment horizontal="center" vertical="center"/>
    </xf>
    <xf numFmtId="2" fontId="6" fillId="0" borderId="2" xfId="0" applyNumberFormat="1" applyFont="1" applyBorder="1" applyAlignment="1">
      <alignment horizontal="center" vertical="center"/>
    </xf>
    <xf numFmtId="2" fontId="2" fillId="5" borderId="2" xfId="0" applyNumberFormat="1" applyFont="1" applyFill="1" applyBorder="1" applyAlignment="1">
      <alignment horizontal="center" vertical="center"/>
    </xf>
    <xf numFmtId="2" fontId="2" fillId="0" borderId="0" xfId="0" applyNumberFormat="1" applyFont="1" applyAlignment="1">
      <alignment horizontal="center" vertical="center"/>
    </xf>
    <xf numFmtId="0" fontId="5" fillId="2" borderId="2" xfId="0" applyFont="1" applyFill="1" applyBorder="1" applyAlignment="1">
      <alignment horizontal="center" vertical="center"/>
    </xf>
    <xf numFmtId="2" fontId="7" fillId="0" borderId="2" xfId="0" applyNumberFormat="1" applyFont="1" applyBorder="1" applyAlignment="1">
      <alignment horizontal="center" vertical="center"/>
    </xf>
    <xf numFmtId="2" fontId="7" fillId="3" borderId="2" xfId="0" applyNumberFormat="1" applyFont="1" applyFill="1" applyBorder="1" applyAlignment="1">
      <alignment horizontal="center" vertical="center"/>
    </xf>
    <xf numFmtId="2" fontId="6" fillId="3" borderId="2" xfId="0" applyNumberFormat="1" applyFont="1" applyFill="1" applyBorder="1" applyAlignment="1">
      <alignment horizontal="center" vertical="center"/>
    </xf>
    <xf numFmtId="0" fontId="23"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pplyAlignment="1">
      <alignment vertical="center"/>
    </xf>
    <xf numFmtId="2" fontId="15" fillId="3" borderId="2" xfId="0" applyNumberFormat="1" applyFont="1" applyFill="1" applyBorder="1" applyAlignment="1">
      <alignment horizontal="center" vertical="center"/>
    </xf>
    <xf numFmtId="0" fontId="0" fillId="3" borderId="0" xfId="0" applyFill="1" applyAlignment="1">
      <alignment vertical="center"/>
    </xf>
    <xf numFmtId="0" fontId="15" fillId="3" borderId="2" xfId="0" applyFont="1" applyFill="1" applyBorder="1" applyAlignment="1">
      <alignment horizontal="center" vertical="center"/>
    </xf>
    <xf numFmtId="2" fontId="2" fillId="0" borderId="4" xfId="0" applyNumberFormat="1" applyFont="1" applyBorder="1" applyAlignment="1">
      <alignment horizontal="center" vertical="center"/>
    </xf>
    <xf numFmtId="2" fontId="24" fillId="6" borderId="2" xfId="0" applyNumberFormat="1" applyFont="1" applyFill="1" applyBorder="1" applyAlignment="1">
      <alignment horizontal="center" vertical="center"/>
    </xf>
    <xf numFmtId="0" fontId="24" fillId="0" borderId="0" xfId="0" applyFont="1"/>
    <xf numFmtId="2" fontId="28" fillId="0" borderId="2" xfId="0" applyNumberFormat="1" applyFont="1" applyBorder="1" applyAlignment="1">
      <alignment horizontal="center" vertical="center"/>
    </xf>
    <xf numFmtId="2" fontId="6" fillId="14" borderId="2" xfId="0" applyNumberFormat="1" applyFont="1" applyFill="1" applyBorder="1" applyAlignment="1">
      <alignment horizontal="center" vertical="center"/>
    </xf>
    <xf numFmtId="2" fontId="2" fillId="14" borderId="2" xfId="0" applyNumberFormat="1" applyFont="1" applyFill="1" applyBorder="1" applyAlignment="1">
      <alignment horizontal="center" vertical="center"/>
    </xf>
    <xf numFmtId="2" fontId="7" fillId="14" borderId="2" xfId="0" applyNumberFormat="1" applyFont="1" applyFill="1" applyBorder="1" applyAlignment="1">
      <alignment horizontal="center" vertical="center"/>
    </xf>
    <xf numFmtId="0" fontId="0" fillId="14" borderId="2" xfId="0" applyFill="1" applyBorder="1" applyAlignment="1">
      <alignment horizontal="center" vertical="center"/>
    </xf>
    <xf numFmtId="0" fontId="2" fillId="7" borderId="4" xfId="0" applyFont="1" applyFill="1" applyBorder="1" applyAlignment="1">
      <alignment vertical="center"/>
    </xf>
    <xf numFmtId="2" fontId="0" fillId="14" borderId="2" xfId="0" applyNumberFormat="1" applyFill="1" applyBorder="1" applyAlignment="1">
      <alignment horizontal="center" vertical="center"/>
    </xf>
    <xf numFmtId="0" fontId="1" fillId="14" borderId="2" xfId="0" applyFont="1" applyFill="1" applyBorder="1" applyAlignment="1">
      <alignment horizontal="center" vertical="center"/>
    </xf>
    <xf numFmtId="0" fontId="2" fillId="14" borderId="2" xfId="0" applyFont="1" applyFill="1" applyBorder="1" applyAlignment="1">
      <alignment horizontal="center" vertical="center"/>
    </xf>
    <xf numFmtId="2" fontId="2" fillId="3" borderId="2" xfId="0" applyNumberFormat="1" applyFont="1" applyFill="1" applyBorder="1" applyAlignment="1">
      <alignment horizontal="center" vertical="center"/>
    </xf>
    <xf numFmtId="2" fontId="0" fillId="3" borderId="2" xfId="0" applyNumberFormat="1" applyFill="1" applyBorder="1" applyAlignment="1">
      <alignment horizontal="center" vertical="center"/>
    </xf>
    <xf numFmtId="2" fontId="1" fillId="0" borderId="2" xfId="0" applyNumberFormat="1" applyFont="1" applyBorder="1" applyAlignment="1">
      <alignment horizontal="center" vertical="center"/>
    </xf>
    <xf numFmtId="2" fontId="7" fillId="12" borderId="2" xfId="0" applyNumberFormat="1" applyFont="1" applyFill="1" applyBorder="1" applyAlignment="1">
      <alignment horizontal="center" vertical="center"/>
    </xf>
    <xf numFmtId="2" fontId="6" fillId="12" borderId="2" xfId="0" applyNumberFormat="1" applyFont="1" applyFill="1" applyBorder="1" applyAlignment="1">
      <alignment horizontal="center" vertical="center"/>
    </xf>
    <xf numFmtId="0" fontId="8" fillId="4" borderId="2" xfId="0" applyFont="1" applyFill="1" applyBorder="1" applyAlignment="1">
      <alignment horizontal="left" vertical="top" wrapText="1"/>
    </xf>
    <xf numFmtId="0" fontId="16" fillId="0" borderId="2" xfId="0" applyFont="1" applyBorder="1" applyAlignment="1">
      <alignment horizontal="left" vertical="top"/>
    </xf>
    <xf numFmtId="0" fontId="4" fillId="0" borderId="2" xfId="0" applyFont="1" applyBorder="1" applyAlignment="1">
      <alignment horizontal="left" vertical="top"/>
    </xf>
    <xf numFmtId="0" fontId="5" fillId="0" borderId="2" xfId="0" applyFont="1" applyBorder="1" applyAlignment="1">
      <alignment horizontal="left" vertical="top"/>
    </xf>
    <xf numFmtId="2" fontId="4" fillId="0" borderId="2" xfId="0" applyNumberFormat="1" applyFont="1" applyBorder="1" applyAlignment="1">
      <alignment horizontal="left" vertical="top"/>
    </xf>
    <xf numFmtId="0" fontId="26" fillId="0" borderId="2" xfId="0" applyFont="1" applyBorder="1" applyAlignment="1">
      <alignment horizontal="left" vertical="top" wrapText="1"/>
    </xf>
    <xf numFmtId="0" fontId="10" fillId="0" borderId="2" xfId="0" applyFont="1" applyBorder="1" applyAlignment="1">
      <alignment horizontal="left" vertical="top"/>
    </xf>
    <xf numFmtId="0" fontId="20" fillId="0" borderId="2" xfId="0" applyFont="1" applyBorder="1" applyAlignment="1">
      <alignment horizontal="left" vertical="top"/>
    </xf>
    <xf numFmtId="0" fontId="34" fillId="0" borderId="2" xfId="0" applyFont="1" applyBorder="1" applyAlignment="1">
      <alignment horizontal="left" vertical="top"/>
    </xf>
    <xf numFmtId="0" fontId="35" fillId="0" borderId="2" xfId="0" applyFont="1" applyBorder="1" applyAlignment="1">
      <alignment horizontal="left" vertical="top"/>
    </xf>
    <xf numFmtId="0" fontId="35" fillId="0" borderId="2" xfId="0" applyFont="1" applyBorder="1" applyAlignment="1">
      <alignment horizontal="left" vertical="top" wrapText="1"/>
    </xf>
    <xf numFmtId="0" fontId="35" fillId="12" borderId="2" xfId="0" applyFont="1" applyFill="1" applyBorder="1" applyAlignment="1">
      <alignment horizontal="left" vertical="top"/>
    </xf>
    <xf numFmtId="0" fontId="35" fillId="12" borderId="2" xfId="0" applyFont="1" applyFill="1" applyBorder="1" applyAlignment="1">
      <alignment horizontal="left" vertical="top" wrapText="1"/>
    </xf>
    <xf numFmtId="0" fontId="34" fillId="3" borderId="2" xfId="0" applyFont="1" applyFill="1" applyBorder="1" applyAlignment="1">
      <alignment horizontal="left" vertical="top" wrapText="1"/>
    </xf>
    <xf numFmtId="0" fontId="34" fillId="0" borderId="2" xfId="0" applyFont="1" applyBorder="1" applyAlignment="1">
      <alignment horizontal="left" vertical="top" wrapText="1"/>
    </xf>
    <xf numFmtId="0" fontId="34" fillId="3" borderId="2" xfId="0" applyFont="1" applyFill="1" applyBorder="1" applyAlignment="1">
      <alignment horizontal="left" vertical="top"/>
    </xf>
    <xf numFmtId="0" fontId="40" fillId="3" borderId="2" xfId="0" applyFont="1" applyFill="1" applyBorder="1" applyAlignment="1">
      <alignment horizontal="left" vertical="top"/>
    </xf>
    <xf numFmtId="0" fontId="6" fillId="5" borderId="2" xfId="0" applyFont="1" applyFill="1" applyBorder="1" applyAlignment="1">
      <alignment horizontal="center" vertical="center"/>
    </xf>
    <xf numFmtId="0" fontId="7" fillId="6" borderId="2" xfId="0" applyFont="1" applyFill="1" applyBorder="1" applyAlignment="1">
      <alignment horizontal="center" vertical="center"/>
    </xf>
    <xf numFmtId="2" fontId="7" fillId="6" borderId="2" xfId="0" applyNumberFormat="1" applyFont="1" applyFill="1" applyBorder="1" applyAlignment="1">
      <alignment horizontal="center" vertical="center"/>
    </xf>
    <xf numFmtId="0" fontId="24" fillId="6" borderId="2" xfId="0" applyFont="1" applyFill="1" applyBorder="1" applyAlignment="1">
      <alignment horizontal="center" vertical="center"/>
    </xf>
    <xf numFmtId="0" fontId="22" fillId="0" borderId="2" xfId="0" applyFont="1" applyBorder="1" applyAlignment="1">
      <alignment horizontal="center" vertical="center"/>
    </xf>
    <xf numFmtId="0" fontId="9" fillId="0" borderId="2" xfId="0" applyFont="1" applyBorder="1" applyAlignment="1">
      <alignment horizontal="center" vertical="center"/>
    </xf>
    <xf numFmtId="2" fontId="0" fillId="9" borderId="2" xfId="0" applyNumberFormat="1" applyFill="1" applyBorder="1" applyAlignment="1">
      <alignment horizontal="center" vertical="center"/>
    </xf>
    <xf numFmtId="0" fontId="7" fillId="3" borderId="2" xfId="0" applyFont="1" applyFill="1" applyBorder="1" applyAlignment="1">
      <alignment horizontal="center" vertical="center"/>
    </xf>
    <xf numFmtId="0" fontId="6" fillId="6" borderId="2" xfId="0" applyFont="1" applyFill="1" applyBorder="1" applyAlignment="1">
      <alignment horizontal="center" vertical="center"/>
    </xf>
    <xf numFmtId="0" fontId="21" fillId="14" borderId="2" xfId="0" applyFont="1" applyFill="1" applyBorder="1" applyAlignment="1">
      <alignment horizontal="center" vertical="center"/>
    </xf>
    <xf numFmtId="0" fontId="45" fillId="14" borderId="2" xfId="0" applyFont="1" applyFill="1" applyBorder="1" applyAlignment="1">
      <alignment horizontal="center" vertical="center"/>
    </xf>
    <xf numFmtId="0" fontId="7" fillId="12" borderId="2" xfId="0" applyFont="1" applyFill="1" applyBorder="1" applyAlignment="1">
      <alignment horizontal="center" vertical="center"/>
    </xf>
    <xf numFmtId="0" fontId="6" fillId="12" borderId="2" xfId="0" applyFont="1" applyFill="1" applyBorder="1" applyAlignment="1">
      <alignment horizontal="center" vertical="center"/>
    </xf>
    <xf numFmtId="0" fontId="11"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24" fillId="14" borderId="2" xfId="0" applyFont="1" applyFill="1" applyBorder="1" applyAlignment="1">
      <alignment horizontal="center" vertical="center"/>
    </xf>
    <xf numFmtId="0" fontId="25" fillId="0" borderId="2" xfId="0" applyFont="1" applyBorder="1" applyAlignment="1">
      <alignment horizontal="center" vertical="center"/>
    </xf>
    <xf numFmtId="0" fontId="9" fillId="0" borderId="2" xfId="0" applyFont="1" applyBorder="1" applyAlignment="1">
      <alignment horizontal="left" vertical="top"/>
    </xf>
    <xf numFmtId="0" fontId="11" fillId="2" borderId="2" xfId="0" applyFont="1" applyFill="1" applyBorder="1" applyAlignment="1">
      <alignment horizontal="left" vertical="top"/>
    </xf>
    <xf numFmtId="0" fontId="16" fillId="5" borderId="2" xfId="0" applyFont="1" applyFill="1" applyBorder="1" applyAlignment="1">
      <alignment horizontal="left" vertical="top"/>
    </xf>
    <xf numFmtId="0" fontId="16" fillId="6" borderId="2" xfId="0" applyFont="1" applyFill="1" applyBorder="1" applyAlignment="1">
      <alignment horizontal="left" vertical="top"/>
    </xf>
    <xf numFmtId="0" fontId="18" fillId="5" borderId="2" xfId="0" applyFont="1" applyFill="1" applyBorder="1" applyAlignment="1">
      <alignment horizontal="left" vertical="top"/>
    </xf>
    <xf numFmtId="0" fontId="47" fillId="6" borderId="2" xfId="0" applyFont="1" applyFill="1" applyBorder="1" applyAlignment="1">
      <alignment horizontal="left" vertical="top"/>
    </xf>
    <xf numFmtId="0" fontId="5" fillId="2" borderId="2" xfId="0" applyFont="1" applyFill="1" applyBorder="1" applyAlignment="1">
      <alignment horizontal="left" vertical="top"/>
    </xf>
    <xf numFmtId="2" fontId="18" fillId="5" borderId="2" xfId="0" applyNumberFormat="1" applyFont="1" applyFill="1" applyBorder="1" applyAlignment="1">
      <alignment horizontal="left" vertical="top"/>
    </xf>
    <xf numFmtId="2" fontId="34" fillId="6" borderId="2" xfId="0" applyNumberFormat="1" applyFont="1" applyFill="1" applyBorder="1" applyAlignment="1">
      <alignment horizontal="left" vertical="top"/>
    </xf>
    <xf numFmtId="0" fontId="5" fillId="5" borderId="2" xfId="0" applyFont="1" applyFill="1" applyBorder="1" applyAlignment="1">
      <alignment horizontal="left" vertical="top"/>
    </xf>
    <xf numFmtId="0" fontId="5" fillId="6" borderId="2" xfId="0" applyFont="1" applyFill="1" applyBorder="1" applyAlignment="1">
      <alignment horizontal="left" vertical="top"/>
    </xf>
    <xf numFmtId="0" fontId="34" fillId="2" borderId="2" xfId="0" applyFont="1" applyFill="1" applyBorder="1" applyAlignment="1">
      <alignment horizontal="left" vertical="top" wrapText="1"/>
    </xf>
    <xf numFmtId="0" fontId="41" fillId="5" borderId="2" xfId="0" applyFont="1" applyFill="1" applyBorder="1" applyAlignment="1">
      <alignment horizontal="left" vertical="top"/>
    </xf>
    <xf numFmtId="0" fontId="34" fillId="6" borderId="2" xfId="0" applyFont="1" applyFill="1" applyBorder="1" applyAlignment="1">
      <alignment horizontal="left" vertical="top"/>
    </xf>
    <xf numFmtId="0" fontId="5" fillId="2" borderId="2" xfId="0" applyFont="1" applyFill="1" applyBorder="1" applyAlignment="1">
      <alignment horizontal="left" vertical="top" wrapText="1"/>
    </xf>
    <xf numFmtId="0" fontId="34" fillId="5" borderId="2" xfId="0" applyFont="1" applyFill="1" applyBorder="1" applyAlignment="1">
      <alignment horizontal="left" vertical="top"/>
    </xf>
    <xf numFmtId="0" fontId="46" fillId="0" borderId="2" xfId="0" applyFont="1" applyBorder="1" applyAlignment="1">
      <alignment horizontal="left" vertical="top"/>
    </xf>
    <xf numFmtId="0" fontId="2" fillId="0" borderId="10" xfId="0" applyFont="1" applyBorder="1" applyAlignment="1">
      <alignment horizontal="center" vertical="center"/>
    </xf>
    <xf numFmtId="0" fontId="2" fillId="0" borderId="3" xfId="0" applyFont="1" applyBorder="1" applyAlignment="1">
      <alignment horizontal="center" vertical="center"/>
    </xf>
    <xf numFmtId="2" fontId="2" fillId="0" borderId="10" xfId="0" applyNumberFormat="1" applyFont="1" applyBorder="1" applyAlignment="1">
      <alignment horizontal="center" vertical="center"/>
    </xf>
    <xf numFmtId="2" fontId="2" fillId="0" borderId="3" xfId="0" applyNumberFormat="1" applyFont="1" applyBorder="1" applyAlignment="1">
      <alignment horizontal="center" vertical="center"/>
    </xf>
    <xf numFmtId="0" fontId="2" fillId="0" borderId="3" xfId="0" applyFont="1" applyBorder="1" applyAlignment="1">
      <alignment vertical="center"/>
    </xf>
    <xf numFmtId="165" fontId="0" fillId="0" borderId="0" xfId="0" applyNumberFormat="1" applyAlignment="1">
      <alignment vertical="center"/>
    </xf>
    <xf numFmtId="0" fontId="16" fillId="10" borderId="2" xfId="0" applyFont="1" applyFill="1" applyBorder="1" applyAlignment="1">
      <alignment horizontal="center"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vertical="center"/>
    </xf>
    <xf numFmtId="2" fontId="14" fillId="12" borderId="0" xfId="0" applyNumberFormat="1" applyFont="1" applyFill="1" applyBorder="1" applyAlignment="1">
      <alignment horizontal="center" vertical="center"/>
    </xf>
    <xf numFmtId="0" fontId="0" fillId="0" borderId="2" xfId="0" applyFill="1" applyBorder="1" applyAlignment="1">
      <alignment horizontal="center" vertical="center"/>
    </xf>
    <xf numFmtId="0" fontId="2" fillId="0" borderId="2" xfId="0" applyFont="1" applyFill="1" applyBorder="1" applyAlignment="1">
      <alignment horizontal="center" vertical="center"/>
    </xf>
    <xf numFmtId="0" fontId="16" fillId="0" borderId="2" xfId="0" applyFont="1" applyFill="1" applyBorder="1" applyAlignment="1">
      <alignment horizontal="left" vertical="top"/>
    </xf>
    <xf numFmtId="2" fontId="7"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2" fontId="6" fillId="0" borderId="2" xfId="0" applyNumberFormat="1" applyFont="1" applyFill="1" applyBorder="1" applyAlignment="1">
      <alignment horizontal="center" vertical="center"/>
    </xf>
    <xf numFmtId="0" fontId="2" fillId="0" borderId="0" xfId="0" applyFont="1" applyFill="1"/>
    <xf numFmtId="0" fontId="0" fillId="0" borderId="0" xfId="0" applyBorder="1"/>
    <xf numFmtId="0" fontId="5" fillId="0" borderId="2" xfId="0" applyFont="1" applyFill="1" applyBorder="1" applyAlignment="1">
      <alignment horizontal="left" vertical="top"/>
    </xf>
    <xf numFmtId="0" fontId="4" fillId="0" borderId="2" xfId="0" applyFont="1" applyFill="1" applyBorder="1" applyAlignment="1">
      <alignment horizontal="left" vertical="top"/>
    </xf>
    <xf numFmtId="2" fontId="2" fillId="0" borderId="2" xfId="0" applyNumberFormat="1" applyFont="1" applyFill="1" applyBorder="1" applyAlignment="1">
      <alignment horizontal="center" vertical="center"/>
    </xf>
    <xf numFmtId="0" fontId="3" fillId="0" borderId="2" xfId="0" applyFont="1" applyFill="1" applyBorder="1" applyAlignment="1">
      <alignment horizontal="left" vertical="top"/>
    </xf>
    <xf numFmtId="2" fontId="0" fillId="0" borderId="2" xfId="0" applyNumberFormat="1" applyFill="1" applyBorder="1" applyAlignment="1">
      <alignment horizontal="center" vertical="center"/>
    </xf>
    <xf numFmtId="2" fontId="0" fillId="3" borderId="2" xfId="0" applyNumberFormat="1" applyFont="1" applyFill="1" applyBorder="1" applyAlignment="1">
      <alignment horizontal="center" vertical="center"/>
    </xf>
    <xf numFmtId="2" fontId="0" fillId="0" borderId="2" xfId="0" applyNumberFormat="1" applyFont="1" applyBorder="1" applyAlignment="1">
      <alignment horizontal="center" vertical="center"/>
    </xf>
    <xf numFmtId="2" fontId="0" fillId="0" borderId="2" xfId="0" applyNumberFormat="1" applyFont="1" applyFill="1" applyBorder="1" applyAlignment="1">
      <alignment horizontal="center" vertical="center"/>
    </xf>
    <xf numFmtId="0" fontId="0" fillId="0" borderId="0" xfId="0" applyFill="1"/>
    <xf numFmtId="0" fontId="0" fillId="12" borderId="2" xfId="0" applyFill="1" applyBorder="1" applyAlignment="1">
      <alignment horizontal="center" vertical="center"/>
    </xf>
    <xf numFmtId="0" fontId="2" fillId="12" borderId="2" xfId="0" applyFont="1" applyFill="1" applyBorder="1" applyAlignment="1">
      <alignment horizontal="center" vertical="center"/>
    </xf>
    <xf numFmtId="0" fontId="35" fillId="0" borderId="2" xfId="0" applyFont="1" applyFill="1" applyBorder="1" applyAlignment="1">
      <alignment horizontal="left" vertical="top"/>
    </xf>
    <xf numFmtId="2" fontId="0" fillId="14" borderId="2" xfId="0" applyNumberFormat="1" applyFont="1" applyFill="1" applyBorder="1" applyAlignment="1">
      <alignment horizontal="center" vertical="center"/>
    </xf>
    <xf numFmtId="0" fontId="0" fillId="14" borderId="2" xfId="0" applyFont="1" applyFill="1" applyBorder="1" applyAlignment="1">
      <alignment horizontal="center" vertical="center"/>
    </xf>
    <xf numFmtId="0" fontId="0" fillId="0" borderId="0" xfId="0" applyFill="1" applyAlignment="1">
      <alignment horizontal="center" vertical="center"/>
    </xf>
    <xf numFmtId="0" fontId="35" fillId="3" borderId="2" xfId="0" applyFont="1" applyFill="1" applyBorder="1" applyAlignment="1">
      <alignment horizontal="left" vertical="top" wrapText="1"/>
    </xf>
    <xf numFmtId="0" fontId="52" fillId="3" borderId="2" xfId="0" applyFont="1" applyFill="1" applyBorder="1" applyAlignment="1">
      <alignment horizontal="left" vertical="top" wrapText="1"/>
    </xf>
    <xf numFmtId="166" fontId="1" fillId="3" borderId="2" xfId="0" applyNumberFormat="1" applyFont="1" applyFill="1" applyBorder="1" applyAlignment="1">
      <alignment horizontal="center" vertical="center"/>
    </xf>
    <xf numFmtId="166" fontId="24" fillId="3" borderId="2" xfId="0" applyNumberFormat="1" applyFont="1" applyFill="1" applyBorder="1" applyAlignment="1">
      <alignment horizontal="center" vertical="center"/>
    </xf>
    <xf numFmtId="0" fontId="1" fillId="3" borderId="0" xfId="0" applyFont="1" applyFill="1" applyBorder="1"/>
    <xf numFmtId="166" fontId="7" fillId="3" borderId="2"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xf>
    <xf numFmtId="166" fontId="7" fillId="14" borderId="2" xfId="0" applyNumberFormat="1" applyFont="1" applyFill="1" applyBorder="1" applyAlignment="1">
      <alignment horizontal="center" vertical="center"/>
    </xf>
    <xf numFmtId="166" fontId="6" fillId="14" borderId="2" xfId="0" applyNumberFormat="1" applyFont="1" applyFill="1" applyBorder="1" applyAlignment="1">
      <alignment horizontal="center" vertical="center"/>
    </xf>
    <xf numFmtId="166" fontId="6" fillId="5" borderId="2" xfId="0" applyNumberFormat="1" applyFont="1" applyFill="1" applyBorder="1" applyAlignment="1">
      <alignment horizontal="center" vertical="center"/>
    </xf>
    <xf numFmtId="0" fontId="7" fillId="0" borderId="0" xfId="0" applyFont="1" applyFill="1"/>
    <xf numFmtId="0" fontId="53" fillId="6" borderId="2" xfId="0" applyFont="1" applyFill="1" applyBorder="1" applyAlignment="1">
      <alignment horizontal="left" vertical="top" wrapText="1"/>
    </xf>
    <xf numFmtId="0" fontId="54" fillId="6" borderId="2" xfId="0" applyFont="1" applyFill="1" applyBorder="1" applyAlignment="1">
      <alignment horizontal="center" vertical="center"/>
    </xf>
    <xf numFmtId="2" fontId="54" fillId="6" borderId="2" xfId="0" applyNumberFormat="1" applyFont="1" applyFill="1" applyBorder="1" applyAlignment="1">
      <alignment horizontal="center" vertical="center"/>
    </xf>
    <xf numFmtId="0" fontId="54" fillId="6" borderId="0" xfId="0" applyFont="1" applyFill="1"/>
    <xf numFmtId="0" fontId="21" fillId="0" borderId="2" xfId="0" applyFont="1" applyFill="1" applyBorder="1" applyAlignment="1">
      <alignment horizontal="center" vertical="center"/>
    </xf>
    <xf numFmtId="0" fontId="45" fillId="0" borderId="2" xfId="0" applyFont="1" applyFill="1" applyBorder="1" applyAlignment="1">
      <alignment horizontal="center" vertical="center"/>
    </xf>
    <xf numFmtId="0" fontId="21" fillId="0" borderId="0" xfId="0" applyFont="1" applyFill="1"/>
    <xf numFmtId="0" fontId="45" fillId="6" borderId="0" xfId="0" applyFont="1" applyFill="1"/>
    <xf numFmtId="0" fontId="35" fillId="3" borderId="2" xfId="0" applyFont="1" applyFill="1" applyBorder="1" applyAlignment="1">
      <alignment horizontal="left" vertical="top"/>
    </xf>
    <xf numFmtId="0" fontId="0" fillId="0" borderId="2" xfId="0" applyFill="1" applyBorder="1" applyAlignment="1">
      <alignment horizontal="left" vertical="top"/>
    </xf>
    <xf numFmtId="0" fontId="4" fillId="0" borderId="0" xfId="0" applyFont="1" applyBorder="1" applyAlignment="1">
      <alignment horizontal="left" vertical="top"/>
    </xf>
    <xf numFmtId="0" fontId="1" fillId="0" borderId="0" xfId="0" applyFont="1" applyBorder="1" applyAlignment="1">
      <alignment horizontal="center"/>
    </xf>
    <xf numFmtId="0" fontId="0" fillId="0" borderId="0" xfId="0" applyBorder="1" applyAlignment="1">
      <alignment horizontal="center"/>
    </xf>
    <xf numFmtId="0" fontId="2" fillId="0" borderId="0" xfId="0" applyFont="1" applyFill="1" applyAlignment="1">
      <alignment horizontal="center" vertical="center"/>
    </xf>
    <xf numFmtId="0" fontId="0" fillId="0" borderId="0" xfId="0" applyFill="1" applyAlignment="1">
      <alignment horizontal="center"/>
    </xf>
    <xf numFmtId="0" fontId="5" fillId="16" borderId="2" xfId="0" applyFont="1" applyFill="1" applyBorder="1" applyAlignment="1">
      <alignment horizontal="left" vertical="top"/>
    </xf>
    <xf numFmtId="0" fontId="1" fillId="16" borderId="0" xfId="0" applyFont="1" applyFill="1" applyBorder="1" applyAlignment="1">
      <alignment horizontal="center"/>
    </xf>
    <xf numFmtId="0" fontId="0" fillId="16" borderId="0" xfId="0" applyFill="1" applyBorder="1" applyAlignment="1">
      <alignment horizontal="center"/>
    </xf>
    <xf numFmtId="0" fontId="0" fillId="16" borderId="0" xfId="0" applyFill="1" applyBorder="1"/>
    <xf numFmtId="0" fontId="0" fillId="16" borderId="0" xfId="0" applyFill="1"/>
    <xf numFmtId="0" fontId="2" fillId="16" borderId="0" xfId="0" applyFont="1" applyFill="1"/>
    <xf numFmtId="0" fontId="2" fillId="16" borderId="0" xfId="0" applyFont="1" applyFill="1" applyAlignment="1">
      <alignment horizontal="center" vertical="center"/>
    </xf>
    <xf numFmtId="0" fontId="0" fillId="16" borderId="0" xfId="0" applyFill="1" applyAlignment="1">
      <alignment horizontal="center"/>
    </xf>
    <xf numFmtId="0" fontId="2" fillId="16" borderId="2" xfId="0" applyFont="1" applyFill="1" applyBorder="1"/>
    <xf numFmtId="0" fontId="0" fillId="16" borderId="2" xfId="0" applyFill="1" applyBorder="1"/>
    <xf numFmtId="0" fontId="0" fillId="0" borderId="2" xfId="0" applyFill="1" applyBorder="1"/>
    <xf numFmtId="0" fontId="34" fillId="5" borderId="2" xfId="0" applyFont="1" applyFill="1" applyBorder="1" applyAlignment="1">
      <alignment horizontal="right" vertical="top" wrapText="1"/>
    </xf>
    <xf numFmtId="0" fontId="24" fillId="5" borderId="0" xfId="0" applyFont="1" applyFill="1" applyBorder="1" applyAlignment="1">
      <alignment horizontal="center"/>
    </xf>
    <xf numFmtId="0" fontId="2" fillId="5" borderId="0" xfId="0" applyFont="1" applyFill="1" applyBorder="1" applyAlignment="1">
      <alignment horizontal="center"/>
    </xf>
    <xf numFmtId="0" fontId="2" fillId="5" borderId="0" xfId="0" applyFont="1" applyFill="1" applyBorder="1"/>
    <xf numFmtId="0" fontId="2" fillId="5" borderId="0" xfId="0" applyFont="1" applyFill="1"/>
    <xf numFmtId="0" fontId="2" fillId="5" borderId="0" xfId="0" applyFont="1" applyFill="1" applyAlignment="1">
      <alignment horizontal="center" vertical="center"/>
    </xf>
    <xf numFmtId="0" fontId="2" fillId="5" borderId="0" xfId="0" applyFont="1" applyFill="1" applyAlignment="1">
      <alignment horizontal="center"/>
    </xf>
    <xf numFmtId="0" fontId="2" fillId="5" borderId="2" xfId="0" applyFont="1" applyFill="1" applyBorder="1"/>
    <xf numFmtId="0" fontId="24" fillId="6" borderId="0" xfId="0" applyFont="1" applyFill="1" applyBorder="1" applyAlignment="1">
      <alignment horizontal="center"/>
    </xf>
    <xf numFmtId="0" fontId="2" fillId="6" borderId="0" xfId="0" applyFont="1" applyFill="1" applyBorder="1" applyAlignment="1">
      <alignment horizontal="center"/>
    </xf>
    <xf numFmtId="0" fontId="2" fillId="6" borderId="0" xfId="0" applyFont="1" applyFill="1" applyBorder="1"/>
    <xf numFmtId="0" fontId="2" fillId="6" borderId="0" xfId="0" applyFont="1" applyFill="1"/>
    <xf numFmtId="0" fontId="2" fillId="6" borderId="0" xfId="0" applyFont="1" applyFill="1" applyAlignment="1">
      <alignment horizontal="center" vertical="center"/>
    </xf>
    <xf numFmtId="0" fontId="2" fillId="6" borderId="0" xfId="0" applyFont="1" applyFill="1" applyAlignment="1">
      <alignment horizontal="center"/>
    </xf>
    <xf numFmtId="0" fontId="2" fillId="6" borderId="2" xfId="0" applyFont="1" applyFill="1" applyBorder="1"/>
    <xf numFmtId="0" fontId="9" fillId="0" borderId="0" xfId="0" applyFont="1" applyBorder="1" applyAlignment="1">
      <alignment horizontal="left" vertical="top"/>
    </xf>
    <xf numFmtId="0" fontId="23" fillId="7" borderId="0" xfId="0" applyFont="1" applyFill="1" applyBorder="1" applyAlignment="1">
      <alignment vertical="center"/>
    </xf>
    <xf numFmtId="0" fontId="14" fillId="0" borderId="7" xfId="0" applyFont="1" applyFill="1" applyBorder="1" applyAlignment="1">
      <alignment horizontal="left"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vertical="center"/>
    </xf>
    <xf numFmtId="0" fontId="15" fillId="0" borderId="7" xfId="0" applyFont="1" applyFill="1" applyBorder="1" applyAlignment="1">
      <alignment horizontal="left" vertical="center"/>
    </xf>
    <xf numFmtId="0" fontId="0" fillId="0" borderId="7" xfId="0" applyFont="1" applyBorder="1" applyAlignment="1">
      <alignment horizontal="center" vertical="center"/>
    </xf>
    <xf numFmtId="0" fontId="0" fillId="0" borderId="2" xfId="0" applyFont="1" applyBorder="1" applyAlignment="1">
      <alignment vertical="center"/>
    </xf>
    <xf numFmtId="0" fontId="14" fillId="0" borderId="7" xfId="0" applyFont="1" applyFill="1" applyBorder="1" applyAlignment="1">
      <alignment horizontal="right" vertical="center"/>
    </xf>
    <xf numFmtId="2" fontId="0" fillId="0" borderId="3" xfId="0" applyNumberFormat="1" applyFont="1" applyBorder="1" applyAlignment="1">
      <alignment horizontal="center" vertical="center"/>
    </xf>
    <xf numFmtId="0" fontId="0" fillId="0" borderId="3" xfId="0" applyFont="1" applyBorder="1" applyAlignment="1">
      <alignment vertical="center"/>
    </xf>
    <xf numFmtId="0" fontId="15" fillId="0" borderId="2" xfId="0" applyFont="1" applyFill="1" applyBorder="1" applyAlignment="1">
      <alignment horizontal="left" vertical="center"/>
    </xf>
    <xf numFmtId="0" fontId="0" fillId="0" borderId="10" xfId="0" applyFont="1" applyBorder="1" applyAlignment="1">
      <alignment horizontal="center" vertical="center"/>
    </xf>
    <xf numFmtId="0" fontId="0" fillId="6" borderId="2" xfId="0" applyFont="1" applyFill="1" applyBorder="1" applyAlignment="1">
      <alignment horizontal="center" vertical="center"/>
    </xf>
    <xf numFmtId="2" fontId="0" fillId="6" borderId="2" xfId="0" applyNumberFormat="1" applyFont="1" applyFill="1" applyBorder="1" applyAlignment="1">
      <alignment horizontal="center" vertical="center"/>
    </xf>
    <xf numFmtId="0" fontId="27" fillId="0" borderId="0" xfId="0" applyFont="1" applyFill="1" applyBorder="1" applyAlignment="1">
      <alignment vertical="center"/>
    </xf>
    <xf numFmtId="0" fontId="27" fillId="0" borderId="7" xfId="0" applyFont="1" applyFill="1" applyBorder="1" applyAlignment="1">
      <alignment vertical="center"/>
    </xf>
    <xf numFmtId="0" fontId="27" fillId="0" borderId="2" xfId="0" applyFont="1" applyFill="1" applyBorder="1" applyAlignment="1">
      <alignment vertical="center"/>
    </xf>
    <xf numFmtId="0" fontId="36" fillId="0" borderId="2" xfId="0" applyFont="1" applyFill="1" applyBorder="1" applyAlignment="1">
      <alignment vertical="center"/>
    </xf>
    <xf numFmtId="0" fontId="0" fillId="0" borderId="4" xfId="0" applyFont="1" applyBorder="1" applyAlignment="1">
      <alignment vertical="center"/>
    </xf>
    <xf numFmtId="0" fontId="0" fillId="0" borderId="0" xfId="0" applyFont="1" applyBorder="1" applyAlignment="1">
      <alignment horizontal="center" vertical="center"/>
    </xf>
    <xf numFmtId="0" fontId="2" fillId="0" borderId="0" xfId="0" applyFont="1" applyBorder="1" applyAlignment="1">
      <alignment horizontal="center" vertical="center"/>
    </xf>
    <xf numFmtId="2" fontId="0" fillId="0" borderId="7" xfId="0" applyNumberFormat="1" applyFont="1" applyBorder="1" applyAlignment="1">
      <alignment horizontal="center" vertical="center"/>
    </xf>
    <xf numFmtId="0" fontId="0" fillId="0" borderId="7" xfId="0" applyFont="1" applyBorder="1" applyAlignment="1">
      <alignment vertical="center"/>
    </xf>
    <xf numFmtId="0" fontId="0" fillId="0" borderId="0" xfId="0" applyFont="1" applyBorder="1" applyAlignment="1">
      <alignment vertical="center"/>
    </xf>
    <xf numFmtId="0" fontId="27" fillId="0" borderId="2" xfId="0" applyFont="1" applyFill="1" applyBorder="1" applyAlignment="1">
      <alignment vertical="center" wrapText="1"/>
    </xf>
    <xf numFmtId="0" fontId="36" fillId="3" borderId="2" xfId="0" applyFont="1" applyFill="1" applyBorder="1" applyAlignment="1">
      <alignment vertical="center" wrapText="1"/>
    </xf>
    <xf numFmtId="0" fontId="0" fillId="3" borderId="2" xfId="0" applyFont="1" applyFill="1" applyBorder="1" applyAlignment="1">
      <alignment horizontal="center" vertical="center"/>
    </xf>
    <xf numFmtId="0" fontId="0" fillId="0" borderId="3" xfId="0" applyFont="1" applyBorder="1" applyAlignment="1">
      <alignment horizontal="center" vertical="center"/>
    </xf>
    <xf numFmtId="0" fontId="22" fillId="0" borderId="2" xfId="0" applyFont="1" applyBorder="1" applyAlignment="1">
      <alignment vertical="center"/>
    </xf>
    <xf numFmtId="2" fontId="2" fillId="6" borderId="6" xfId="0" applyNumberFormat="1" applyFont="1" applyFill="1" applyBorder="1" applyAlignment="1">
      <alignment horizontal="center" vertical="center"/>
    </xf>
    <xf numFmtId="0" fontId="55" fillId="6" borderId="2" xfId="0" applyFont="1" applyFill="1" applyBorder="1" applyAlignment="1">
      <alignment horizontal="right" vertical="center"/>
    </xf>
    <xf numFmtId="0" fontId="2" fillId="6" borderId="6" xfId="0" applyFont="1" applyFill="1" applyBorder="1" applyAlignment="1">
      <alignment vertical="center"/>
    </xf>
    <xf numFmtId="0" fontId="0" fillId="0" borderId="6" xfId="0" applyFont="1" applyBorder="1" applyAlignment="1">
      <alignment vertical="center"/>
    </xf>
    <xf numFmtId="0" fontId="2" fillId="11" borderId="0" xfId="0" applyFont="1" applyFill="1" applyBorder="1" applyAlignment="1">
      <alignment horizontal="center" vertical="center"/>
    </xf>
    <xf numFmtId="0" fontId="0" fillId="0" borderId="4" xfId="0" applyFont="1" applyBorder="1" applyAlignment="1">
      <alignment horizontal="center" vertical="center"/>
    </xf>
    <xf numFmtId="0" fontId="0" fillId="14" borderId="2" xfId="0" applyFont="1" applyFill="1" applyBorder="1" applyAlignment="1">
      <alignment vertical="center"/>
    </xf>
    <xf numFmtId="0" fontId="0" fillId="14" borderId="6" xfId="0" applyFont="1" applyFill="1" applyBorder="1" applyAlignment="1">
      <alignment vertical="center"/>
    </xf>
    <xf numFmtId="0" fontId="2" fillId="3" borderId="0" xfId="0" applyFont="1" applyFill="1" applyBorder="1" applyAlignment="1">
      <alignment horizontal="center" vertical="center"/>
    </xf>
    <xf numFmtId="0" fontId="0" fillId="3" borderId="0" xfId="0" applyFont="1" applyFill="1" applyAlignment="1">
      <alignment horizontal="center" vertical="center"/>
    </xf>
    <xf numFmtId="0" fontId="0" fillId="3" borderId="2" xfId="0" applyFont="1" applyFill="1" applyBorder="1" applyAlignment="1">
      <alignment vertical="center"/>
    </xf>
    <xf numFmtId="0" fontId="15" fillId="0" borderId="2" xfId="0" applyFont="1" applyBorder="1" applyAlignment="1">
      <alignment vertical="center"/>
    </xf>
    <xf numFmtId="0" fontId="15" fillId="0" borderId="6" xfId="0" applyFont="1" applyBorder="1" applyAlignment="1">
      <alignment vertical="center"/>
    </xf>
    <xf numFmtId="0" fontId="36" fillId="0" borderId="2" xfId="0" applyFont="1" applyFill="1" applyBorder="1" applyAlignment="1">
      <alignment vertical="center" wrapText="1"/>
    </xf>
    <xf numFmtId="2" fontId="0" fillId="0" borderId="0" xfId="0" applyNumberFormat="1" applyFont="1" applyAlignment="1">
      <alignment horizontal="center" vertical="center"/>
    </xf>
    <xf numFmtId="0" fontId="15" fillId="0" borderId="0" xfId="0" applyFont="1" applyAlignment="1">
      <alignment vertical="center"/>
    </xf>
    <xf numFmtId="0" fontId="0" fillId="6" borderId="2" xfId="0" applyFont="1" applyFill="1" applyBorder="1" applyAlignment="1">
      <alignment vertical="center"/>
    </xf>
    <xf numFmtId="0" fontId="39" fillId="6" borderId="2" xfId="0" applyFont="1" applyFill="1" applyBorder="1" applyAlignment="1">
      <alignment horizontal="right" vertical="center"/>
    </xf>
    <xf numFmtId="0" fontId="14" fillId="0" borderId="0" xfId="0" applyFont="1" applyAlignment="1">
      <alignment vertical="center"/>
    </xf>
    <xf numFmtId="0" fontId="14" fillId="6" borderId="2" xfId="0" applyFont="1" applyFill="1" applyBorder="1" applyAlignment="1">
      <alignment horizontal="center" vertical="center"/>
    </xf>
    <xf numFmtId="0" fontId="14" fillId="6" borderId="2" xfId="0" applyFont="1" applyFill="1" applyBorder="1" applyAlignment="1">
      <alignment vertical="center"/>
    </xf>
    <xf numFmtId="2" fontId="14" fillId="6" borderId="2" xfId="0" applyNumberFormat="1" applyFont="1" applyFill="1" applyBorder="1" applyAlignment="1">
      <alignment horizontal="center" vertical="center"/>
    </xf>
    <xf numFmtId="0" fontId="14" fillId="6" borderId="0" xfId="0" applyFont="1" applyFill="1" applyAlignment="1">
      <alignment vertical="center"/>
    </xf>
    <xf numFmtId="0" fontId="26" fillId="0" borderId="0" xfId="0" applyFont="1" applyFill="1" applyAlignment="1">
      <alignment vertical="center"/>
    </xf>
    <xf numFmtId="0" fontId="34" fillId="3" borderId="4" xfId="0" applyFont="1" applyFill="1" applyBorder="1" applyAlignment="1">
      <alignment vertical="center"/>
    </xf>
    <xf numFmtId="0" fontId="34" fillId="3" borderId="5" xfId="0" applyFont="1" applyFill="1" applyBorder="1" applyAlignment="1">
      <alignment vertical="center"/>
    </xf>
    <xf numFmtId="0" fontId="9" fillId="3" borderId="0" xfId="0" applyFont="1" applyFill="1" applyAlignment="1">
      <alignment vertical="center"/>
    </xf>
    <xf numFmtId="0" fontId="11" fillId="3" borderId="0" xfId="0" applyFont="1" applyFill="1" applyAlignment="1">
      <alignment vertical="center"/>
    </xf>
    <xf numFmtId="0" fontId="7" fillId="3" borderId="0" xfId="0" applyFont="1" applyFill="1" applyAlignment="1">
      <alignment vertical="center"/>
    </xf>
    <xf numFmtId="0" fontId="34" fillId="3" borderId="7" xfId="0" applyFont="1" applyFill="1" applyBorder="1" applyAlignment="1">
      <alignment vertical="center"/>
    </xf>
    <xf numFmtId="0" fontId="6" fillId="3" borderId="2" xfId="0" applyFont="1" applyFill="1" applyBorder="1" applyAlignment="1">
      <alignment horizontal="center" vertical="center"/>
    </xf>
    <xf numFmtId="0" fontId="7" fillId="3" borderId="2" xfId="0" applyFont="1" applyFill="1" applyBorder="1" applyAlignment="1">
      <alignment vertical="center"/>
    </xf>
    <xf numFmtId="0" fontId="6" fillId="3" borderId="2" xfId="0" applyFont="1" applyFill="1" applyBorder="1" applyAlignment="1">
      <alignment vertical="center"/>
    </xf>
    <xf numFmtId="0" fontId="34" fillId="3" borderId="2" xfId="0" applyFont="1" applyFill="1" applyBorder="1" applyAlignment="1">
      <alignment vertical="center"/>
    </xf>
    <xf numFmtId="0" fontId="9" fillId="3" borderId="2" xfId="0" applyFont="1" applyFill="1" applyBorder="1" applyAlignment="1">
      <alignment vertical="center"/>
    </xf>
    <xf numFmtId="0" fontId="56" fillId="11" borderId="2" xfId="0" applyFont="1" applyFill="1" applyBorder="1" applyAlignment="1">
      <alignment horizontal="right" vertical="center"/>
    </xf>
    <xf numFmtId="0" fontId="7" fillId="11" borderId="0" xfId="0" applyFont="1" applyFill="1" applyAlignment="1">
      <alignment vertical="center"/>
    </xf>
    <xf numFmtId="0" fontId="6" fillId="11" borderId="2" xfId="0" applyFont="1" applyFill="1" applyBorder="1" applyAlignment="1">
      <alignment horizontal="center" vertical="center"/>
    </xf>
    <xf numFmtId="0" fontId="6" fillId="11" borderId="2" xfId="0" applyFont="1" applyFill="1" applyBorder="1" applyAlignment="1">
      <alignment vertical="center"/>
    </xf>
    <xf numFmtId="0" fontId="2" fillId="0" borderId="0" xfId="0" applyFont="1" applyBorder="1" applyAlignment="1">
      <alignment vertical="center"/>
    </xf>
    <xf numFmtId="0" fontId="27" fillId="7" borderId="11" xfId="0" applyFont="1" applyFill="1" applyBorder="1" applyAlignment="1">
      <alignment vertical="center"/>
    </xf>
    <xf numFmtId="0" fontId="27" fillId="7" borderId="0" xfId="0" applyFont="1" applyFill="1" applyBorder="1" applyAlignment="1">
      <alignment vertical="center"/>
    </xf>
    <xf numFmtId="0" fontId="57" fillId="0" borderId="2" xfId="0" applyFont="1" applyBorder="1" applyAlignment="1">
      <alignment horizontal="left" vertical="top"/>
    </xf>
    <xf numFmtId="0" fontId="6" fillId="0" borderId="2" xfId="0" applyFont="1" applyBorder="1" applyAlignment="1">
      <alignment horizontal="center" vertical="center"/>
    </xf>
    <xf numFmtId="0" fontId="7" fillId="9" borderId="2" xfId="0" applyFont="1" applyFill="1" applyBorder="1" applyAlignment="1">
      <alignment horizontal="center" vertical="center"/>
    </xf>
    <xf numFmtId="2" fontId="7" fillId="9"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Border="1" applyAlignment="1">
      <alignment horizontal="center"/>
    </xf>
    <xf numFmtId="0" fontId="7" fillId="0" borderId="0" xfId="0" applyFont="1" applyBorder="1"/>
    <xf numFmtId="0" fontId="7" fillId="16" borderId="0" xfId="0" applyFont="1" applyFill="1" applyBorder="1" applyAlignment="1">
      <alignment horizontal="center"/>
    </xf>
    <xf numFmtId="0" fontId="7" fillId="16" borderId="0" xfId="0" applyFont="1" applyFill="1" applyBorder="1"/>
    <xf numFmtId="0" fontId="6" fillId="5" borderId="0" xfId="0" applyFont="1" applyFill="1" applyBorder="1" applyAlignment="1">
      <alignment horizontal="center"/>
    </xf>
    <xf numFmtId="0" fontId="6" fillId="5" borderId="0" xfId="0" applyFont="1" applyFill="1" applyBorder="1"/>
    <xf numFmtId="0" fontId="6" fillId="6" borderId="0" xfId="0" applyFont="1" applyFill="1" applyBorder="1" applyAlignment="1">
      <alignment horizontal="center"/>
    </xf>
    <xf numFmtId="0" fontId="6" fillId="6" borderId="0" xfId="0" applyFont="1" applyFill="1" applyBorder="1"/>
    <xf numFmtId="2" fontId="0" fillId="12" borderId="2" xfId="0" applyNumberFormat="1" applyFill="1" applyBorder="1" applyAlignment="1">
      <alignment horizontal="center" vertical="center"/>
    </xf>
    <xf numFmtId="2" fontId="2" fillId="12" borderId="2" xfId="0" applyNumberFormat="1" applyFont="1" applyFill="1" applyBorder="1" applyAlignment="1">
      <alignment horizontal="center" vertical="center"/>
    </xf>
    <xf numFmtId="166" fontId="7" fillId="0" borderId="2" xfId="0" applyNumberFormat="1" applyFont="1" applyBorder="1" applyAlignment="1">
      <alignment horizontal="center" vertical="center"/>
    </xf>
    <xf numFmtId="166" fontId="0" fillId="0" borderId="2" xfId="0" applyNumberFormat="1" applyBorder="1" applyAlignment="1">
      <alignment horizontal="center" vertical="center"/>
    </xf>
    <xf numFmtId="166" fontId="7" fillId="12" borderId="2" xfId="0" applyNumberFormat="1" applyFont="1" applyFill="1" applyBorder="1" applyAlignment="1">
      <alignment horizontal="center" vertical="center"/>
    </xf>
    <xf numFmtId="166" fontId="0" fillId="12" borderId="2" xfId="0" applyNumberFormat="1" applyFill="1" applyBorder="1" applyAlignment="1">
      <alignment horizontal="center" vertical="center"/>
    </xf>
    <xf numFmtId="166" fontId="6" fillId="12" borderId="2" xfId="0" applyNumberFormat="1" applyFont="1" applyFill="1" applyBorder="1" applyAlignment="1">
      <alignment horizontal="center" vertical="center"/>
    </xf>
    <xf numFmtId="0" fontId="37" fillId="0" borderId="2" xfId="0" applyFont="1" applyBorder="1" applyAlignment="1">
      <alignment horizontal="left" vertical="top"/>
    </xf>
    <xf numFmtId="0" fontId="2" fillId="0" borderId="2" xfId="0" applyFont="1" applyBorder="1" applyAlignment="1">
      <alignment horizontal="center" vertical="center"/>
    </xf>
    <xf numFmtId="0" fontId="2" fillId="0" borderId="0" xfId="0" applyFont="1" applyFill="1" applyAlignment="1">
      <alignment horizontal="center"/>
    </xf>
    <xf numFmtId="0" fontId="2" fillId="16" borderId="0" xfId="0" applyFont="1" applyFill="1" applyAlignment="1">
      <alignment horizontal="center"/>
    </xf>
    <xf numFmtId="166" fontId="2" fillId="12" borderId="2" xfId="0" applyNumberFormat="1" applyFont="1" applyFill="1" applyBorder="1" applyAlignment="1">
      <alignment horizontal="center" vertical="center"/>
    </xf>
    <xf numFmtId="0" fontId="23" fillId="0" borderId="2" xfId="0" applyFont="1" applyBorder="1" applyAlignment="1">
      <alignment horizontal="center" vertical="center"/>
    </xf>
    <xf numFmtId="0" fontId="2" fillId="0" borderId="0" xfId="0" applyFont="1" applyBorder="1"/>
    <xf numFmtId="0" fontId="2" fillId="16" borderId="0" xfId="0" applyFont="1" applyFill="1" applyBorder="1"/>
    <xf numFmtId="0" fontId="58" fillId="3" borderId="2" xfId="0" applyFont="1" applyFill="1" applyBorder="1" applyAlignment="1">
      <alignment horizontal="left" vertical="top" wrapText="1"/>
    </xf>
    <xf numFmtId="0" fontId="59" fillId="0" borderId="2" xfId="0" applyFont="1" applyBorder="1" applyAlignment="1">
      <alignment horizontal="center" vertical="center"/>
    </xf>
    <xf numFmtId="2" fontId="59" fillId="0" borderId="2" xfId="0" applyNumberFormat="1" applyFont="1" applyBorder="1" applyAlignment="1">
      <alignment horizontal="center" vertical="center"/>
    </xf>
    <xf numFmtId="2" fontId="60" fillId="0" borderId="2" xfId="0" applyNumberFormat="1" applyFont="1" applyBorder="1" applyAlignment="1">
      <alignment horizontal="center" vertical="center"/>
    </xf>
    <xf numFmtId="2" fontId="59" fillId="0" borderId="2" xfId="0" applyNumberFormat="1" applyFont="1" applyFill="1" applyBorder="1" applyAlignment="1">
      <alignment horizontal="center" vertical="center"/>
    </xf>
    <xf numFmtId="2" fontId="60" fillId="0" borderId="2" xfId="0" applyNumberFormat="1" applyFont="1" applyFill="1" applyBorder="1" applyAlignment="1">
      <alignment horizontal="center" vertical="center"/>
    </xf>
    <xf numFmtId="0" fontId="59" fillId="0" borderId="2" xfId="0" applyFont="1" applyFill="1" applyBorder="1" applyAlignment="1">
      <alignment horizontal="center" vertical="center"/>
    </xf>
    <xf numFmtId="0" fontId="60" fillId="0" borderId="2" xfId="0" applyFont="1" applyFill="1" applyBorder="1" applyAlignment="1">
      <alignment horizontal="center" vertical="center"/>
    </xf>
    <xf numFmtId="0" fontId="59" fillId="0" borderId="0" xfId="0" applyFont="1" applyFill="1"/>
    <xf numFmtId="0" fontId="58" fillId="0" borderId="2" xfId="0" applyFont="1" applyBorder="1" applyAlignment="1">
      <alignment horizontal="left" vertical="top"/>
    </xf>
    <xf numFmtId="0" fontId="61" fillId="12" borderId="2" xfId="1" applyFont="1" applyFill="1" applyBorder="1" applyAlignment="1" applyProtection="1">
      <alignment horizontal="center" vertical="center"/>
    </xf>
    <xf numFmtId="0" fontId="2" fillId="0" borderId="2" xfId="0" applyFont="1" applyFill="1" applyBorder="1"/>
    <xf numFmtId="0" fontId="16" fillId="10" borderId="2" xfId="0" applyFont="1" applyFill="1" applyBorder="1" applyAlignment="1">
      <alignment horizontal="center" vertical="center"/>
    </xf>
    <xf numFmtId="0" fontId="2" fillId="0" borderId="2" xfId="0" applyFont="1" applyBorder="1" applyAlignment="1">
      <alignment horizontal="center" vertical="center"/>
    </xf>
    <xf numFmtId="0" fontId="13" fillId="0" borderId="2" xfId="0" applyFont="1" applyBorder="1" applyAlignment="1">
      <alignment horizontal="left" vertical="top"/>
    </xf>
    <xf numFmtId="0" fontId="62" fillId="3" borderId="7" xfId="0" applyFont="1" applyFill="1" applyBorder="1" applyAlignment="1">
      <alignment horizontal="center" vertical="center" wrapText="1"/>
    </xf>
    <xf numFmtId="0" fontId="16" fillId="10" borderId="2" xfId="0" applyFont="1" applyFill="1" applyBorder="1" applyAlignment="1">
      <alignment horizontal="center" vertical="center"/>
    </xf>
    <xf numFmtId="0" fontId="2" fillId="0" borderId="2" xfId="0" applyFont="1" applyBorder="1" applyAlignment="1">
      <alignment horizontal="center" vertical="center"/>
    </xf>
    <xf numFmtId="0" fontId="34" fillId="0" borderId="2" xfId="0" applyFont="1" applyFill="1" applyBorder="1" applyAlignment="1">
      <alignment horizontal="left" vertical="top"/>
    </xf>
    <xf numFmtId="0" fontId="0" fillId="0" borderId="10" xfId="0" applyFill="1" applyBorder="1" applyAlignment="1">
      <alignment horizontal="center" vertical="center"/>
    </xf>
    <xf numFmtId="0" fontId="16" fillId="10" borderId="2" xfId="0" applyFont="1" applyFill="1" applyBorder="1" applyAlignment="1">
      <alignment horizontal="center" vertical="center"/>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31" fillId="15" borderId="12" xfId="0" applyFont="1" applyFill="1" applyBorder="1" applyAlignment="1">
      <alignment horizontal="center" vertical="center" wrapText="1"/>
    </xf>
    <xf numFmtId="0" fontId="31" fillId="15" borderId="13" xfId="0" applyFont="1" applyFill="1" applyBorder="1" applyAlignment="1">
      <alignment horizontal="center" vertical="center" wrapText="1"/>
    </xf>
    <xf numFmtId="0" fontId="16" fillId="10" borderId="4"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6"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1" fillId="0" borderId="0" xfId="0" applyFont="1" applyAlignment="1">
      <alignment vertical="center"/>
    </xf>
    <xf numFmtId="0" fontId="51" fillId="0" borderId="0" xfId="0" applyFont="1" applyAlignment="1">
      <alignment vertical="center" wrapText="1"/>
    </xf>
  </cellXfs>
  <cellStyles count="2">
    <cellStyle name="Hyperlink" xfId="1" builtinId="8"/>
    <cellStyle name="Normal" xfId="0" builtinId="0"/>
  </cellStyles>
  <dxfs count="0"/>
  <tableStyles count="0" defaultTableStyle="TableStyleMedium9"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9"/>
  <sheetViews>
    <sheetView tabSelected="1" zoomScale="85" zoomScaleNormal="85" workbookViewId="0">
      <pane xSplit="1" ySplit="6" topLeftCell="B7" activePane="bottomRight" state="frozen"/>
      <selection pane="topRight" activeCell="B1" sqref="B1"/>
      <selection pane="bottomLeft" activeCell="A7" sqref="A7"/>
      <selection pane="bottomRight" activeCell="N13" sqref="N13"/>
    </sheetView>
  </sheetViews>
  <sheetFormatPr defaultColWidth="9.140625" defaultRowHeight="15" x14ac:dyDescent="0.25"/>
  <cols>
    <col min="1" max="1" width="70" style="19" customWidth="1"/>
    <col min="2" max="3" width="13.42578125" style="5" bestFit="1" customWidth="1"/>
    <col min="4" max="4" width="10" style="5" bestFit="1" customWidth="1"/>
    <col min="5" max="5" width="7.85546875" style="5" bestFit="1" customWidth="1"/>
    <col min="6" max="6" width="10" style="5" bestFit="1" customWidth="1"/>
    <col min="7" max="7" width="13.42578125" style="5" bestFit="1" customWidth="1"/>
    <col min="8" max="8" width="10" style="5" bestFit="1" customWidth="1"/>
    <col min="9" max="9" width="7.85546875" style="5" bestFit="1" customWidth="1"/>
    <col min="10" max="10" width="11.28515625" style="5" bestFit="1" customWidth="1"/>
    <col min="11" max="11" width="10" style="5" bestFit="1" customWidth="1"/>
    <col min="12" max="12" width="7.85546875" style="5" bestFit="1" customWidth="1"/>
    <col min="13" max="13" width="11.28515625" style="5" bestFit="1" customWidth="1"/>
    <col min="14" max="14" width="10" style="5" bestFit="1" customWidth="1"/>
    <col min="15" max="15" width="7.85546875" style="5" bestFit="1" customWidth="1"/>
    <col min="16" max="16" width="11.28515625" style="5" bestFit="1" customWidth="1"/>
    <col min="17" max="17" width="10" style="5" bestFit="1" customWidth="1"/>
    <col min="18" max="18" width="9.28515625" style="5" bestFit="1" customWidth="1"/>
    <col min="19" max="19" width="11.85546875" style="5" customWidth="1"/>
    <col min="20" max="20" width="10.85546875" style="5" customWidth="1"/>
    <col min="21" max="21" width="10.7109375" style="5" customWidth="1"/>
    <col min="22" max="22" width="11" style="5" customWidth="1"/>
    <col min="23" max="23" width="10.85546875" style="5" customWidth="1"/>
    <col min="24" max="24" width="10.7109375" style="5" customWidth="1"/>
    <col min="25" max="25" width="11" style="5" customWidth="1"/>
    <col min="26" max="26" width="10.85546875" style="5" customWidth="1"/>
    <col min="27" max="27" width="10.7109375" style="5" customWidth="1"/>
    <col min="28" max="34" width="11" style="5" customWidth="1"/>
    <col min="35" max="35" width="10.85546875" style="5" customWidth="1"/>
    <col min="36" max="36" width="10.7109375" style="5" customWidth="1"/>
    <col min="37" max="46" width="11" style="5" customWidth="1"/>
    <col min="47" max="47" width="9.7109375" style="5" bestFit="1" customWidth="1"/>
    <col min="48" max="48" width="9.140625" style="5"/>
    <col min="49" max="49" width="11.28515625" style="5" bestFit="1" customWidth="1"/>
    <col min="50" max="52" width="11.28515625" style="5" customWidth="1"/>
    <col min="53" max="53" width="10" style="5" bestFit="1" customWidth="1"/>
    <col min="54" max="54" width="9.140625" style="5"/>
    <col min="55" max="55" width="11.28515625" style="5" bestFit="1" customWidth="1"/>
    <col min="56" max="56" width="10.42578125" style="5" customWidth="1"/>
    <col min="57" max="57" width="9.140625" style="5"/>
    <col min="58" max="58" width="11.28515625" style="5" bestFit="1" customWidth="1"/>
    <col min="59" max="61" width="11.28515625" style="5" customWidth="1"/>
    <col min="62" max="62" width="9.85546875" style="5" customWidth="1"/>
    <col min="63" max="63" width="9.140625" style="5"/>
    <col min="64" max="64" width="11.28515625" style="5" bestFit="1" customWidth="1"/>
    <col min="65" max="65" width="10" style="5" bestFit="1" customWidth="1"/>
    <col min="66" max="66" width="9.140625" style="5"/>
    <col min="67" max="67" width="11.28515625" style="5" bestFit="1" customWidth="1"/>
    <col min="68" max="70" width="11.28515625" style="5" customWidth="1"/>
    <col min="71" max="71" width="10" style="5" bestFit="1" customWidth="1"/>
    <col min="72" max="72" width="9.140625" style="5"/>
    <col min="73" max="73" width="11.28515625" style="5" bestFit="1" customWidth="1"/>
    <col min="74" max="82" width="11.28515625" style="5" customWidth="1"/>
    <col min="83" max="16384" width="9.140625" style="5"/>
  </cols>
  <sheetData>
    <row r="1" spans="1:82" ht="147" x14ac:dyDescent="0.25">
      <c r="A1" s="434" t="s">
        <v>318</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row>
    <row r="3" spans="1:82" ht="39.75" customHeight="1" x14ac:dyDescent="0.25">
      <c r="A3" s="14" t="s">
        <v>171</v>
      </c>
      <c r="B3" s="210" t="s">
        <v>148</v>
      </c>
      <c r="C3" s="210" t="s">
        <v>149</v>
      </c>
      <c r="D3" s="418" t="s">
        <v>150</v>
      </c>
      <c r="E3" s="419"/>
      <c r="F3" s="420"/>
      <c r="G3" s="210" t="s">
        <v>151</v>
      </c>
      <c r="H3" s="418" t="s">
        <v>152</v>
      </c>
      <c r="I3" s="419"/>
      <c r="J3" s="420"/>
      <c r="K3" s="418" t="s">
        <v>224</v>
      </c>
      <c r="L3" s="419"/>
      <c r="M3" s="420"/>
      <c r="N3" s="418" t="s">
        <v>153</v>
      </c>
      <c r="O3" s="419"/>
      <c r="P3" s="420"/>
      <c r="Q3" s="418" t="s">
        <v>225</v>
      </c>
      <c r="R3" s="419"/>
      <c r="S3" s="420"/>
      <c r="T3" s="418" t="s">
        <v>271</v>
      </c>
      <c r="U3" s="419"/>
      <c r="V3" s="420"/>
      <c r="W3" s="418" t="s">
        <v>227</v>
      </c>
      <c r="X3" s="419"/>
      <c r="Y3" s="420"/>
      <c r="Z3" s="418" t="s">
        <v>270</v>
      </c>
      <c r="AA3" s="419"/>
      <c r="AB3" s="420"/>
      <c r="AC3" s="418" t="s">
        <v>278</v>
      </c>
      <c r="AD3" s="419"/>
      <c r="AE3" s="420"/>
      <c r="AF3" s="413" t="s">
        <v>368</v>
      </c>
      <c r="AG3" s="414"/>
      <c r="AH3" s="415"/>
      <c r="AI3" s="413" t="s">
        <v>277</v>
      </c>
      <c r="AJ3" s="414"/>
      <c r="AK3" s="415"/>
      <c r="AL3" s="412" t="s">
        <v>279</v>
      </c>
      <c r="AM3" s="412"/>
      <c r="AN3" s="412"/>
      <c r="AO3" s="412" t="s">
        <v>286</v>
      </c>
      <c r="AP3" s="412"/>
      <c r="AQ3" s="412"/>
      <c r="AR3" s="412" t="s">
        <v>280</v>
      </c>
      <c r="AS3" s="412"/>
      <c r="AT3" s="412"/>
      <c r="AU3" s="412" t="s">
        <v>288</v>
      </c>
      <c r="AV3" s="412"/>
      <c r="AW3" s="412"/>
      <c r="AX3" s="412" t="s">
        <v>296</v>
      </c>
      <c r="AY3" s="412"/>
      <c r="AZ3" s="412"/>
      <c r="BA3" s="412" t="s">
        <v>287</v>
      </c>
      <c r="BB3" s="412"/>
      <c r="BC3" s="412"/>
      <c r="BD3" s="412" t="s">
        <v>297</v>
      </c>
      <c r="BE3" s="412"/>
      <c r="BF3" s="412"/>
      <c r="BG3" s="412" t="s">
        <v>304</v>
      </c>
      <c r="BH3" s="412"/>
      <c r="BI3" s="412"/>
      <c r="BJ3" s="412" t="s">
        <v>298</v>
      </c>
      <c r="BK3" s="412"/>
      <c r="BL3" s="412"/>
      <c r="BM3" s="412" t="s">
        <v>303</v>
      </c>
      <c r="BN3" s="412"/>
      <c r="BO3" s="412"/>
      <c r="BP3" s="412" t="s">
        <v>319</v>
      </c>
      <c r="BQ3" s="412"/>
      <c r="BR3" s="412"/>
      <c r="BS3" s="412" t="s">
        <v>306</v>
      </c>
      <c r="BT3" s="412"/>
      <c r="BU3" s="412"/>
      <c r="BV3" s="412" t="s">
        <v>320</v>
      </c>
      <c r="BW3" s="412"/>
      <c r="BX3" s="412"/>
      <c r="BY3" s="412" t="s">
        <v>373</v>
      </c>
      <c r="BZ3" s="412"/>
      <c r="CA3" s="412"/>
      <c r="CB3" s="412" t="s">
        <v>374</v>
      </c>
      <c r="CC3" s="412"/>
      <c r="CD3" s="412"/>
    </row>
    <row r="4" spans="1:82" ht="15.75" x14ac:dyDescent="0.25">
      <c r="A4" s="14" t="s">
        <v>381</v>
      </c>
      <c r="B4" s="210"/>
      <c r="C4" s="210"/>
      <c r="D4" s="210" t="s">
        <v>221</v>
      </c>
      <c r="E4" s="210" t="s">
        <v>222</v>
      </c>
      <c r="F4" s="210" t="s">
        <v>157</v>
      </c>
      <c r="G4" s="210"/>
      <c r="H4" s="210" t="s">
        <v>221</v>
      </c>
      <c r="I4" s="210" t="s">
        <v>222</v>
      </c>
      <c r="J4" s="210" t="s">
        <v>157</v>
      </c>
      <c r="K4" s="210" t="s">
        <v>221</v>
      </c>
      <c r="L4" s="210" t="s">
        <v>222</v>
      </c>
      <c r="M4" s="210" t="s">
        <v>157</v>
      </c>
      <c r="N4" s="210" t="s">
        <v>221</v>
      </c>
      <c r="O4" s="210" t="s">
        <v>222</v>
      </c>
      <c r="P4" s="210" t="s">
        <v>157</v>
      </c>
      <c r="Q4" s="210" t="s">
        <v>221</v>
      </c>
      <c r="R4" s="210" t="s">
        <v>222</v>
      </c>
      <c r="S4" s="210" t="s">
        <v>157</v>
      </c>
      <c r="T4" s="210" t="s">
        <v>221</v>
      </c>
      <c r="U4" s="210" t="s">
        <v>222</v>
      </c>
      <c r="V4" s="210" t="s">
        <v>157</v>
      </c>
      <c r="W4" s="210" t="s">
        <v>221</v>
      </c>
      <c r="X4" s="210" t="s">
        <v>222</v>
      </c>
      <c r="Y4" s="210" t="s">
        <v>157</v>
      </c>
      <c r="Z4" s="210" t="s">
        <v>221</v>
      </c>
      <c r="AA4" s="210" t="s">
        <v>222</v>
      </c>
      <c r="AB4" s="210" t="s">
        <v>157</v>
      </c>
      <c r="AC4" s="210" t="s">
        <v>221</v>
      </c>
      <c r="AD4" s="210" t="s">
        <v>222</v>
      </c>
      <c r="AE4" s="210" t="s">
        <v>157</v>
      </c>
      <c r="AF4" s="404" t="s">
        <v>221</v>
      </c>
      <c r="AG4" s="404" t="s">
        <v>222</v>
      </c>
      <c r="AH4" s="404" t="s">
        <v>157</v>
      </c>
      <c r="AI4" s="210" t="s">
        <v>221</v>
      </c>
      <c r="AJ4" s="210" t="s">
        <v>222</v>
      </c>
      <c r="AK4" s="210" t="s">
        <v>157</v>
      </c>
      <c r="AL4" s="210" t="s">
        <v>221</v>
      </c>
      <c r="AM4" s="210" t="s">
        <v>222</v>
      </c>
      <c r="AN4" s="210" t="s">
        <v>157</v>
      </c>
      <c r="AO4" s="210" t="s">
        <v>221</v>
      </c>
      <c r="AP4" s="210" t="s">
        <v>222</v>
      </c>
      <c r="AQ4" s="210" t="s">
        <v>157</v>
      </c>
      <c r="AR4" s="210" t="s">
        <v>221</v>
      </c>
      <c r="AS4" s="210" t="s">
        <v>222</v>
      </c>
      <c r="AT4" s="210" t="s">
        <v>157</v>
      </c>
      <c r="AU4" s="210" t="s">
        <v>221</v>
      </c>
      <c r="AV4" s="210" t="s">
        <v>222</v>
      </c>
      <c r="AW4" s="210" t="s">
        <v>157</v>
      </c>
      <c r="AX4" s="210" t="s">
        <v>221</v>
      </c>
      <c r="AY4" s="210" t="s">
        <v>222</v>
      </c>
      <c r="AZ4" s="210" t="s">
        <v>157</v>
      </c>
      <c r="BA4" s="210" t="s">
        <v>221</v>
      </c>
      <c r="BB4" s="210" t="s">
        <v>222</v>
      </c>
      <c r="BC4" s="210" t="s">
        <v>157</v>
      </c>
      <c r="BD4" s="210" t="s">
        <v>221</v>
      </c>
      <c r="BE4" s="210" t="s">
        <v>222</v>
      </c>
      <c r="BF4" s="210" t="s">
        <v>157</v>
      </c>
      <c r="BG4" s="210" t="s">
        <v>221</v>
      </c>
      <c r="BH4" s="210" t="s">
        <v>222</v>
      </c>
      <c r="BI4" s="210" t="s">
        <v>157</v>
      </c>
      <c r="BJ4" s="210" t="s">
        <v>221</v>
      </c>
      <c r="BK4" s="210" t="s">
        <v>222</v>
      </c>
      <c r="BL4" s="210" t="s">
        <v>157</v>
      </c>
      <c r="BM4" s="210" t="s">
        <v>221</v>
      </c>
      <c r="BN4" s="210" t="s">
        <v>222</v>
      </c>
      <c r="BO4" s="210" t="s">
        <v>157</v>
      </c>
      <c r="BP4" s="210" t="s">
        <v>221</v>
      </c>
      <c r="BQ4" s="210" t="s">
        <v>222</v>
      </c>
      <c r="BR4" s="210" t="s">
        <v>157</v>
      </c>
      <c r="BS4" s="210" t="s">
        <v>221</v>
      </c>
      <c r="BT4" s="210" t="s">
        <v>222</v>
      </c>
      <c r="BU4" s="210" t="s">
        <v>157</v>
      </c>
      <c r="BV4" s="210" t="s">
        <v>221</v>
      </c>
      <c r="BW4" s="210" t="s">
        <v>222</v>
      </c>
      <c r="BX4" s="210" t="s">
        <v>157</v>
      </c>
      <c r="BY4" s="210" t="s">
        <v>221</v>
      </c>
      <c r="BZ4" s="210" t="s">
        <v>222</v>
      </c>
      <c r="CA4" s="210" t="s">
        <v>157</v>
      </c>
      <c r="CB4" s="408" t="s">
        <v>221</v>
      </c>
      <c r="CC4" s="408" t="s">
        <v>222</v>
      </c>
      <c r="CD4" s="408" t="s">
        <v>157</v>
      </c>
    </row>
    <row r="5" spans="1:82" ht="29.25" customHeight="1" x14ac:dyDescent="0.25">
      <c r="A5" s="99" t="s">
        <v>136</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row>
    <row r="6" spans="1:82" ht="29.25" customHeight="1" x14ac:dyDescent="0.25">
      <c r="A6" s="68"/>
      <c r="B6" s="69"/>
      <c r="C6" s="69"/>
      <c r="D6" s="69"/>
      <c r="E6" s="69"/>
      <c r="F6" s="69"/>
      <c r="G6" s="69"/>
      <c r="H6" s="69"/>
      <c r="I6" s="69"/>
      <c r="J6" s="69"/>
      <c r="K6" s="69"/>
      <c r="L6" s="69"/>
      <c r="M6" s="69"/>
      <c r="N6" s="69"/>
      <c r="O6" s="69"/>
      <c r="P6" s="69"/>
      <c r="Q6" s="69"/>
      <c r="R6" s="69"/>
      <c r="S6" s="69"/>
      <c r="T6" s="69"/>
      <c r="U6" s="69"/>
      <c r="V6" s="70"/>
      <c r="W6" s="69"/>
      <c r="X6" s="69"/>
      <c r="Y6" s="70"/>
      <c r="Z6" s="69"/>
      <c r="AA6" s="69"/>
      <c r="AB6" s="70"/>
      <c r="AC6" s="69"/>
      <c r="AD6" s="69"/>
      <c r="AE6" s="69"/>
      <c r="AF6" s="69"/>
      <c r="AG6" s="69"/>
      <c r="AH6" s="69"/>
      <c r="AI6" s="69"/>
      <c r="AJ6" s="69"/>
      <c r="AK6" s="70"/>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row>
    <row r="7" spans="1:82" ht="15.75" x14ac:dyDescent="0.25">
      <c r="A7" s="15" t="s">
        <v>239</v>
      </c>
      <c r="B7" s="6">
        <v>21875.0874</v>
      </c>
      <c r="C7" s="6">
        <v>20354.9755</v>
      </c>
      <c r="D7" s="6">
        <v>19292.8387</v>
      </c>
      <c r="E7" s="6">
        <v>7.6741000000000001</v>
      </c>
      <c r="F7" s="46">
        <v>19300.5128</v>
      </c>
      <c r="G7" s="6">
        <v>23279.3079</v>
      </c>
      <c r="H7" s="6">
        <v>23594.7765</v>
      </c>
      <c r="I7" s="6">
        <v>40.337699999999998</v>
      </c>
      <c r="J7" s="46">
        <v>23635.1142</v>
      </c>
      <c r="K7" s="6">
        <f>Revenue!AA16</f>
        <v>21926.900700000002</v>
      </c>
      <c r="L7" s="6">
        <f>Capital!AA7</f>
        <v>31.539200000000001</v>
      </c>
      <c r="M7" s="46">
        <f>SUM(K7+L7)</f>
        <v>21958.439900000001</v>
      </c>
      <c r="N7" s="6">
        <f>Revenue!AD16</f>
        <v>24050.333999999999</v>
      </c>
      <c r="O7" s="59">
        <f>Capital!AE7</f>
        <v>410.81270000000001</v>
      </c>
      <c r="P7" s="46">
        <f>SUM(N7+O7)</f>
        <v>24461.146699999998</v>
      </c>
      <c r="Q7" s="59">
        <f>Revenue!AG16</f>
        <v>25228.0049</v>
      </c>
      <c r="R7" s="59">
        <f>Capital!AH7</f>
        <v>288.77260000000001</v>
      </c>
      <c r="S7" s="46">
        <f>SUM(Q7+R7)</f>
        <v>25516.7775</v>
      </c>
      <c r="T7" s="59">
        <f>Revenue!AJ16</f>
        <v>24077.400099999999</v>
      </c>
      <c r="U7" s="59">
        <f>Capital!AK7</f>
        <v>281.05169999999998</v>
      </c>
      <c r="V7" s="46">
        <f>SUM(T7+U7)</f>
        <v>24358.451799999999</v>
      </c>
      <c r="W7" s="59">
        <f>Revenue!AM16</f>
        <v>30341.300299999999</v>
      </c>
      <c r="X7" s="59">
        <f>Capital!AN7</f>
        <v>503.84240000000005</v>
      </c>
      <c r="Y7" s="46">
        <f>SUM(W7+X7)</f>
        <v>30845.1427</v>
      </c>
      <c r="Z7" s="59">
        <f>Revenue!AP16</f>
        <v>31836.077100000002</v>
      </c>
      <c r="AA7" s="59">
        <f>Capital!AQ7</f>
        <v>567.41509999999994</v>
      </c>
      <c r="AB7" s="46">
        <f>SUM(Z7+AA7)</f>
        <v>32403.492200000001</v>
      </c>
      <c r="AC7" s="59">
        <f>Revenue!AS16</f>
        <v>31325.374299999999</v>
      </c>
      <c r="AD7" s="59">
        <f>Capital!AT7</f>
        <v>503.06589999999994</v>
      </c>
      <c r="AE7" s="46">
        <f>SUM(AC7+AD7)</f>
        <v>31828.440200000001</v>
      </c>
      <c r="AF7" s="59">
        <v>35275.9522</v>
      </c>
      <c r="AG7" s="59">
        <f>Capital!AW7</f>
        <v>485.60069999999996</v>
      </c>
      <c r="AH7" s="46">
        <f>SUM(AF7:AG7)</f>
        <v>35761.552900000002</v>
      </c>
      <c r="AI7" s="59">
        <v>35275.9522</v>
      </c>
      <c r="AJ7" s="59">
        <f>Capital!AZ7</f>
        <v>485.60069999999996</v>
      </c>
      <c r="AK7" s="46">
        <f>SUM(AI7:AJ7)</f>
        <v>35761.552900000002</v>
      </c>
      <c r="AL7" s="59">
        <f>Revenue!BB16</f>
        <v>31494.489799999999</v>
      </c>
      <c r="AM7" s="59">
        <f>Capital!BC7</f>
        <v>551.53680000000008</v>
      </c>
      <c r="AN7" s="46">
        <f>SUM(AL7+AM7)</f>
        <v>32046.026600000001</v>
      </c>
      <c r="AO7" s="59">
        <f>Revenue!BE16</f>
        <v>29990.016499999998</v>
      </c>
      <c r="AP7" s="59">
        <f>Capital!BF7</f>
        <v>455.05840000000001</v>
      </c>
      <c r="AQ7" s="46">
        <f>SUM(AO7+AP7)</f>
        <v>30445.0749</v>
      </c>
      <c r="AR7" s="59">
        <f>Revenue!BH16</f>
        <v>34685.046700000006</v>
      </c>
      <c r="AS7" s="59">
        <f>Capital!BI7</f>
        <v>937.10030000000006</v>
      </c>
      <c r="AT7" s="46">
        <f>SUM(AR7+AS7)</f>
        <v>35622.147000000004</v>
      </c>
      <c r="AU7" s="59">
        <f>Revenue!BK16</f>
        <v>33275.881800000003</v>
      </c>
      <c r="AV7" s="59">
        <f>Capital!BL7</f>
        <v>1064.2350000000001</v>
      </c>
      <c r="AW7" s="46">
        <f>SUM(AU7+AV7)</f>
        <v>34340.116800000003</v>
      </c>
      <c r="AX7" s="59">
        <f>Revenue!BN16</f>
        <v>31915.901900000001</v>
      </c>
      <c r="AY7" s="59">
        <f>Capital!BO7</f>
        <v>886.39569999999992</v>
      </c>
      <c r="AZ7" s="46">
        <f>SUM(AX7+AY7)</f>
        <v>32802.297599999998</v>
      </c>
      <c r="BA7" s="59">
        <f>Revenue!BQ16</f>
        <v>39025.090199999999</v>
      </c>
      <c r="BB7" s="59">
        <f>Capital!BR7</f>
        <v>1039.4387000000002</v>
      </c>
      <c r="BC7" s="46">
        <f>SUM(BA7+BB7)</f>
        <v>40064.528899999998</v>
      </c>
      <c r="BD7" s="59">
        <f>Revenue!BT16</f>
        <v>39510.995000000003</v>
      </c>
      <c r="BE7" s="59">
        <f>Capital!BU7</f>
        <v>625.64810000000011</v>
      </c>
      <c r="BF7" s="46">
        <f>SUM(BD7+BE7)</f>
        <v>40136.643100000001</v>
      </c>
      <c r="BG7" s="59">
        <f>Revenue!BW16</f>
        <v>36955.292000000001</v>
      </c>
      <c r="BH7" s="59">
        <f>Capital!BX7</f>
        <v>325.70339999999999</v>
      </c>
      <c r="BI7" s="46">
        <f>SUM(BG7+BH7)</f>
        <v>37280.9954</v>
      </c>
      <c r="BJ7" s="59">
        <f>Revenue!BZ16</f>
        <v>43585.133799999996</v>
      </c>
      <c r="BK7" s="59">
        <f>Capital!CA7</f>
        <v>982.36569999999995</v>
      </c>
      <c r="BL7" s="46">
        <f>SUM(BJ7+BK7)</f>
        <v>44567.499499999998</v>
      </c>
      <c r="BM7" s="59">
        <f>Revenue!CC16</f>
        <v>45223.075400000002</v>
      </c>
      <c r="BN7" s="59">
        <f>Capital!CD7</f>
        <v>857.94929999999999</v>
      </c>
      <c r="BO7" s="46">
        <f>SUM(BM7+BN7)</f>
        <v>46081.024700000002</v>
      </c>
      <c r="BP7" s="59">
        <f>Revenue!CF16</f>
        <v>40195.152900000001</v>
      </c>
      <c r="BQ7" s="59">
        <f>Capital!CG7</f>
        <v>357.45300000000003</v>
      </c>
      <c r="BR7" s="46">
        <f>SUM(BP7:BQ7)</f>
        <v>40552.605900000002</v>
      </c>
      <c r="BS7" s="59">
        <f>Revenue!CF16</f>
        <v>40195.152900000001</v>
      </c>
      <c r="BT7" s="59">
        <f>Capital!CJ7</f>
        <v>1055.9611</v>
      </c>
      <c r="BU7" s="46">
        <f>SUM(BS7+BT7)</f>
        <v>41251.114000000001</v>
      </c>
      <c r="BV7" s="59">
        <f>Revenue!CI16</f>
        <v>50582.1852</v>
      </c>
      <c r="BW7" s="59">
        <f>Capital!CM7</f>
        <v>1492.2303999999999</v>
      </c>
      <c r="BX7" s="46">
        <f>SUM(BV7:BW7)</f>
        <v>52074.4156</v>
      </c>
      <c r="BY7" s="59">
        <f>Revenue!CL16</f>
        <v>50805.291299999997</v>
      </c>
      <c r="BZ7" s="59">
        <f>Capital!CP7</f>
        <v>1206.8371999999999</v>
      </c>
      <c r="CA7" s="46">
        <f>SUM(BY7:BZ7)</f>
        <v>52012.128499999999</v>
      </c>
      <c r="CB7" s="59">
        <f>Revenue!CO16</f>
        <v>55625.292400000006</v>
      </c>
      <c r="CC7" s="59">
        <f>Capital!CS7</f>
        <v>1184.4814000000001</v>
      </c>
      <c r="CD7" s="46">
        <f>SUM(CB7:CC7)</f>
        <v>56809.773800000003</v>
      </c>
    </row>
    <row r="8" spans="1:82" ht="15.75" x14ac:dyDescent="0.25">
      <c r="A8" s="15" t="s">
        <v>250</v>
      </c>
      <c r="B8" s="6">
        <v>62.863299999999995</v>
      </c>
      <c r="C8" s="6">
        <v>61.648299999999999</v>
      </c>
      <c r="D8" s="6">
        <v>37.989100000000001</v>
      </c>
      <c r="E8" s="6">
        <v>28.961200000000002</v>
      </c>
      <c r="F8" s="46">
        <v>66.950299999999999</v>
      </c>
      <c r="G8" s="6">
        <v>60.549099999999996</v>
      </c>
      <c r="H8" s="6">
        <v>44.267099999999999</v>
      </c>
      <c r="I8" s="6">
        <v>13.007899999999999</v>
      </c>
      <c r="J8" s="46">
        <v>57.274999999999999</v>
      </c>
      <c r="K8" s="46">
        <f>Revenue!AA33</f>
        <v>40.318899999999999</v>
      </c>
      <c r="L8" s="46">
        <f>Capital!AA9</f>
        <v>12.691000000000001</v>
      </c>
      <c r="M8" s="46">
        <f>SUM(K8+L8)</f>
        <v>53.009900000000002</v>
      </c>
      <c r="N8" s="6">
        <f>Revenue!AD33</f>
        <v>40.502900000000004</v>
      </c>
      <c r="O8" s="6">
        <f>Capital!AE9</f>
        <v>19.1752</v>
      </c>
      <c r="P8" s="46">
        <f>SUM(N8+O8)</f>
        <v>59.678100000000001</v>
      </c>
      <c r="Q8" s="6">
        <f>Revenue!AG33</f>
        <v>41.013700000000007</v>
      </c>
      <c r="R8" s="6">
        <f>Capital!AH9</f>
        <v>19.3489</v>
      </c>
      <c r="S8" s="46">
        <f>SUM(Q8+R8)</f>
        <v>60.362600000000008</v>
      </c>
      <c r="T8" s="6">
        <f>Revenue!AJ33</f>
        <v>33.857899999999994</v>
      </c>
      <c r="U8" s="6">
        <f>Capital!AK9</f>
        <v>14.526999999999999</v>
      </c>
      <c r="V8" s="46">
        <f>SUM(T8+U8)</f>
        <v>48.384899999999995</v>
      </c>
      <c r="W8" s="6">
        <f>Revenue!AM33</f>
        <v>49.835599999999999</v>
      </c>
      <c r="X8" s="6">
        <f>Capital!AN9</f>
        <v>7.7057000000000002</v>
      </c>
      <c r="Y8" s="46">
        <f>SUM(W8+X8)</f>
        <v>57.5413</v>
      </c>
      <c r="Z8" s="6">
        <f>Revenue!AP33</f>
        <v>46.29460000000001</v>
      </c>
      <c r="AA8" s="6">
        <f>Capital!AQ9</f>
        <v>0.48320000000000002</v>
      </c>
      <c r="AB8" s="46">
        <f>SUM(Z8+AA8)</f>
        <v>46.777800000000006</v>
      </c>
      <c r="AC8" s="6">
        <f>Revenue!AS33</f>
        <v>37.090300000000006</v>
      </c>
      <c r="AD8" s="6">
        <f>Capital!AT9</f>
        <v>0.45619999999999999</v>
      </c>
      <c r="AE8" s="46">
        <f>SUM(AC8+AD8)</f>
        <v>37.546500000000009</v>
      </c>
      <c r="AF8" s="6">
        <v>47.861780000000003</v>
      </c>
      <c r="AG8" s="6">
        <f>Capital!AW9</f>
        <v>5.5598000000000001</v>
      </c>
      <c r="AH8" s="46">
        <f>SUM(AF8:AG8)</f>
        <v>53.421580000000006</v>
      </c>
      <c r="AI8" s="6">
        <v>47.861780000000003</v>
      </c>
      <c r="AJ8" s="6">
        <f>Capital!AZ9</f>
        <v>3.7433999999999998</v>
      </c>
      <c r="AK8" s="46">
        <f>SUM(AI8:AJ8)</f>
        <v>51.605180000000004</v>
      </c>
      <c r="AL8" s="6">
        <f>Revenue!BB33</f>
        <v>42.43480000000001</v>
      </c>
      <c r="AM8" s="6">
        <f>Capital!BC9</f>
        <v>0.30020000000000002</v>
      </c>
      <c r="AN8" s="46">
        <f>SUM(AL8+AM8)</f>
        <v>42.735000000000007</v>
      </c>
      <c r="AO8" s="6">
        <f>Revenue!BE33</f>
        <v>37.647999999999996</v>
      </c>
      <c r="AP8" s="6">
        <f>Capital!BF9</f>
        <v>0.14419999999999999</v>
      </c>
      <c r="AQ8" s="46">
        <f>SUM(AO8+AP8)</f>
        <v>37.792199999999994</v>
      </c>
      <c r="AR8" s="6">
        <f>Revenue!BB33</f>
        <v>42.43480000000001</v>
      </c>
      <c r="AS8" s="6">
        <f>Capital!BI9</f>
        <v>3.1673</v>
      </c>
      <c r="AT8" s="46">
        <f>SUM(AR8+AS8)</f>
        <v>45.602100000000007</v>
      </c>
      <c r="AU8" s="6">
        <f>Revenue!BK33</f>
        <v>38.834200000000003</v>
      </c>
      <c r="AV8" s="6">
        <f>Capital!BL9</f>
        <v>1.4787999999999999</v>
      </c>
      <c r="AW8" s="46">
        <f>SUM(AU8+AV8)</f>
        <v>40.313000000000002</v>
      </c>
      <c r="AX8" s="6">
        <f>Revenue!BN33</f>
        <v>35.494700000000002</v>
      </c>
      <c r="AY8" s="6">
        <f>Capital!BO9</f>
        <v>1.4077</v>
      </c>
      <c r="AZ8" s="46">
        <f>SUM(AX8+AY8)</f>
        <v>36.9024</v>
      </c>
      <c r="BA8" s="6">
        <f>Revenue!BQ33</f>
        <v>55.515500000000003</v>
      </c>
      <c r="BB8" s="6">
        <f>Capital!BR9</f>
        <v>76.625100000000003</v>
      </c>
      <c r="BC8" s="46">
        <f>SUM(BA8+BB8)</f>
        <v>132.14060000000001</v>
      </c>
      <c r="BD8" s="6">
        <f>Revenue!BT33</f>
        <v>49.292700000000004</v>
      </c>
      <c r="BE8" s="6">
        <f>Capital!BU9</f>
        <v>30.75</v>
      </c>
      <c r="BF8" s="46">
        <f>SUM(BD8+BE8)</f>
        <v>80.042699999999996</v>
      </c>
      <c r="BG8" s="6">
        <f>Revenue!BW33</f>
        <v>47.078199999999995</v>
      </c>
      <c r="BH8" s="6">
        <f>Capital!BX9</f>
        <v>29.066500000000001</v>
      </c>
      <c r="BI8" s="46">
        <f>SUM(BG8+BH8)</f>
        <v>76.1447</v>
      </c>
      <c r="BJ8" s="6">
        <f>Revenue!BZ33</f>
        <v>56.910200000000003</v>
      </c>
      <c r="BK8" s="6">
        <f>Capital!CA9</f>
        <v>59.276299999999999</v>
      </c>
      <c r="BL8" s="46">
        <f>SUM(BJ8+BK8)</f>
        <v>116.1865</v>
      </c>
      <c r="BM8" s="6">
        <f>Revenue!CC33</f>
        <v>82.839799999999997</v>
      </c>
      <c r="BN8" s="6">
        <f>Capital!CD9</f>
        <v>382.28160000000003</v>
      </c>
      <c r="BO8" s="46">
        <f>SUM(BM8+BN8)</f>
        <v>465.12139999999999</v>
      </c>
      <c r="BP8" s="6">
        <f>Revenue!CF33</f>
        <v>79.442100000000011</v>
      </c>
      <c r="BQ8" s="6">
        <f>Capital!CG9</f>
        <v>369.35849999999999</v>
      </c>
      <c r="BR8" s="46">
        <f>SUM(BP8:BQ8)</f>
        <v>448.80060000000003</v>
      </c>
      <c r="BS8" s="6">
        <f>Revenue!CF33</f>
        <v>79.442100000000011</v>
      </c>
      <c r="BT8" s="6">
        <f>Capital!CJ9</f>
        <v>52.0762</v>
      </c>
      <c r="BU8" s="46">
        <f>SUM(BS8+BT8)</f>
        <v>131.51830000000001</v>
      </c>
      <c r="BV8" s="6">
        <f>Revenue!CI33</f>
        <v>25.168900000000001</v>
      </c>
      <c r="BW8" s="6">
        <f>Capital!CM9</f>
        <v>207.33750000000001</v>
      </c>
      <c r="BX8" s="46">
        <f>SUM(BV8:BW8)</f>
        <v>232.50640000000001</v>
      </c>
      <c r="BY8" s="6">
        <f>Revenue!CL33</f>
        <v>64.028000000000006</v>
      </c>
      <c r="BZ8" s="6">
        <f>Capital!CP9</f>
        <v>68.000500000000002</v>
      </c>
      <c r="CA8" s="46">
        <f>SUM(BY8:BZ8)</f>
        <v>132.02850000000001</v>
      </c>
      <c r="CB8" s="6">
        <f>Revenue!CO33</f>
        <v>67.302099999999996</v>
      </c>
      <c r="CC8" s="6">
        <f>Capital!CS9</f>
        <v>85.584800000000001</v>
      </c>
      <c r="CD8" s="46">
        <f>SUM(CB8:CC8)</f>
        <v>152.8869</v>
      </c>
    </row>
    <row r="9" spans="1:82" ht="18.75" customHeight="1" x14ac:dyDescent="0.25">
      <c r="A9" s="16" t="s">
        <v>294</v>
      </c>
      <c r="B9" s="6">
        <v>609.85339999999997</v>
      </c>
      <c r="C9" s="7">
        <v>661.31479999999999</v>
      </c>
      <c r="D9" s="139">
        <v>662.47810000000015</v>
      </c>
      <c r="E9" s="139">
        <v>269.03250000000003</v>
      </c>
      <c r="F9" s="46">
        <v>602.0513000000002</v>
      </c>
      <c r="G9" s="6">
        <v>771.76800000000003</v>
      </c>
      <c r="H9" s="6">
        <v>1028.7394999999999</v>
      </c>
      <c r="I9" s="41">
        <v>321.72949999999997</v>
      </c>
      <c r="J9" s="46">
        <v>1350.4689999999998</v>
      </c>
      <c r="K9" s="6">
        <f>Revenue!AA159</f>
        <v>890.03579999999977</v>
      </c>
      <c r="L9" s="6">
        <f>Capital!AA67</f>
        <v>303.279</v>
      </c>
      <c r="M9" s="46">
        <f>SUM(K9+L9)</f>
        <v>1193.3147999999997</v>
      </c>
      <c r="N9" s="6">
        <f>Revenue!AC159</f>
        <v>457.00009999999997</v>
      </c>
      <c r="O9" s="6">
        <f>Capital!AE66</f>
        <v>146.87350000000004</v>
      </c>
      <c r="P9" s="46">
        <f>SUM(N9+O9)</f>
        <v>603.87360000000001</v>
      </c>
      <c r="Q9" s="6">
        <f>Revenue!AF159</f>
        <v>494.24520000000001</v>
      </c>
      <c r="R9" s="6">
        <f>Capital!AH66</f>
        <v>125.60520000000002</v>
      </c>
      <c r="S9" s="46">
        <f>SUM(Q9+R9)</f>
        <v>619.85040000000004</v>
      </c>
      <c r="T9" s="6">
        <f>Revenue!AI159</f>
        <v>436.29119999999995</v>
      </c>
      <c r="U9" s="6">
        <f>Capital!AK66</f>
        <v>114.92439999999999</v>
      </c>
      <c r="V9" s="46">
        <f>SUM(T9+U9)</f>
        <v>551.21559999999999</v>
      </c>
      <c r="W9" s="6">
        <f>Revenue!AL159</f>
        <v>556.45039999999995</v>
      </c>
      <c r="X9" s="6">
        <f>Capital!AN66</f>
        <v>145.60470000000004</v>
      </c>
      <c r="Y9" s="46">
        <f>SUM(W9+X9)</f>
        <v>702.05510000000004</v>
      </c>
      <c r="Z9" s="6">
        <f>Revenue!AO159</f>
        <v>490.30939999999998</v>
      </c>
      <c r="AA9" s="6">
        <f>Capital!AQ66</f>
        <v>113.03170000000003</v>
      </c>
      <c r="AB9" s="46">
        <f>SUM(Z9+AA9)</f>
        <v>603.34109999999998</v>
      </c>
      <c r="AC9" s="6">
        <f>Revenue!AR159</f>
        <v>440.71439999999996</v>
      </c>
      <c r="AD9" s="6">
        <f>Capital!AT66</f>
        <v>99.585499999999982</v>
      </c>
      <c r="AE9" s="46">
        <f>SUM(AC9+AD9)</f>
        <v>540.29989999999998</v>
      </c>
      <c r="AF9" s="6">
        <f>Revenue!AR159</f>
        <v>440.71439999999996</v>
      </c>
      <c r="AG9" s="6">
        <f>Capital!AW66</f>
        <v>117.15650000000004</v>
      </c>
      <c r="AH9" s="46">
        <f>SUM(AF9:AG9)</f>
        <v>557.87090000000001</v>
      </c>
      <c r="AI9" s="6">
        <f>Revenue!AU159</f>
        <v>486.86500000000007</v>
      </c>
      <c r="AJ9" s="6">
        <f>Capital!AZ66</f>
        <v>137.05200000000005</v>
      </c>
      <c r="AK9" s="46">
        <f>SUM(AI9:AJ9)</f>
        <v>623.91700000000014</v>
      </c>
      <c r="AL9" s="6">
        <f>Revenue!AX159</f>
        <v>450.86500000000007</v>
      </c>
      <c r="AM9" s="6">
        <f>Capital!BC66</f>
        <v>112.35140000000003</v>
      </c>
      <c r="AN9" s="46">
        <f>SUM(AL9:AM9)</f>
        <v>563.21640000000014</v>
      </c>
      <c r="AO9" s="6">
        <f>Revenue!BA159</f>
        <v>674.72029999999995</v>
      </c>
      <c r="AP9" s="6">
        <f>Capital!BF66</f>
        <v>105.49880000000002</v>
      </c>
      <c r="AQ9" s="46">
        <f>SUM(AO9:AP9)</f>
        <v>780.21910000000003</v>
      </c>
      <c r="AR9" s="6">
        <f>Revenue!BD159</f>
        <v>631.298</v>
      </c>
      <c r="AS9" s="6">
        <f>Capital!BI66</f>
        <v>108.25290000000007</v>
      </c>
      <c r="AT9" s="46">
        <f>SUM(AR9:AS9)</f>
        <v>739.55090000000007</v>
      </c>
      <c r="AU9" s="6">
        <f>Revenue!BG159</f>
        <v>504.10279999999995</v>
      </c>
      <c r="AV9" s="6">
        <f>Capital!BL66</f>
        <v>136.61020000000005</v>
      </c>
      <c r="AW9" s="46">
        <f>SUM(AU9:AV9)</f>
        <v>640.71299999999997</v>
      </c>
      <c r="AX9" s="6">
        <f>Revenue!BJ159</f>
        <v>572.93849999999998</v>
      </c>
      <c r="AY9" s="6">
        <f>Capital!BO66</f>
        <v>120.41900000000001</v>
      </c>
      <c r="AZ9" s="46">
        <f>SUM(AX9:AY9)</f>
        <v>693.35749999999996</v>
      </c>
      <c r="BA9" s="6">
        <f>Revenue!BM159</f>
        <v>325.7516</v>
      </c>
      <c r="BB9" s="6">
        <f>Capital!BR66</f>
        <v>113.50550000000005</v>
      </c>
      <c r="BC9" s="46">
        <f>SUM(BA9:BB9)</f>
        <v>439.25710000000004</v>
      </c>
      <c r="BD9" s="6">
        <f>Revenue!BP159</f>
        <v>507.03989999999993</v>
      </c>
      <c r="BE9" s="6">
        <f>Capital!BU66</f>
        <v>109.08840000000001</v>
      </c>
      <c r="BF9" s="46">
        <f>SUM(BD9:BE9)</f>
        <v>616.12829999999997</v>
      </c>
      <c r="BG9" s="6">
        <f>Revenue!BS159</f>
        <v>518.54629999999997</v>
      </c>
      <c r="BH9" s="6">
        <f>Capital!BX66</f>
        <v>107.42699999999999</v>
      </c>
      <c r="BI9" s="46">
        <f>SUM(BG9:BH9)</f>
        <v>625.97329999999999</v>
      </c>
      <c r="BJ9" s="6">
        <f>Revenue!BV159</f>
        <v>412.08569999999997</v>
      </c>
      <c r="BK9" s="6">
        <f>Capital!CA66</f>
        <v>144.27270000000004</v>
      </c>
      <c r="BL9" s="46">
        <f>SUM(BJ9:BK9)</f>
        <v>556.35840000000007</v>
      </c>
      <c r="BM9" s="6">
        <f>Revenue!BY159</f>
        <v>594.99999999999989</v>
      </c>
      <c r="BN9" s="6">
        <f>Capital!CD66</f>
        <v>178.33390000000003</v>
      </c>
      <c r="BO9" s="46">
        <f>SUM(BM9:BN9)</f>
        <v>773.33389999999986</v>
      </c>
      <c r="BP9" s="6">
        <f>Revenue!CB159</f>
        <v>344.77369999999996</v>
      </c>
      <c r="BQ9" s="6">
        <f>Capital!CG66</f>
        <v>176.99250000000001</v>
      </c>
      <c r="BR9" s="46">
        <f>SUM(BP9:BQ9)</f>
        <v>521.76620000000003</v>
      </c>
      <c r="BS9" s="6">
        <f>Revenue!CE159</f>
        <v>285.19100000000003</v>
      </c>
      <c r="BT9" s="6">
        <f>Capital!CJ66</f>
        <v>193.05920000000003</v>
      </c>
      <c r="BU9" s="46">
        <f>SUM(BS9:BT9)</f>
        <v>478.25020000000006</v>
      </c>
      <c r="BV9" s="6">
        <f>Revenue!CH159</f>
        <v>294.97149999999999</v>
      </c>
      <c r="BW9" s="6">
        <f>Capital!CM66</f>
        <v>221.91909999999999</v>
      </c>
      <c r="BX9" s="46">
        <f>SUM(BV9:BW9)</f>
        <v>516.89059999999995</v>
      </c>
      <c r="BY9" s="6">
        <f>Revenue!CK159</f>
        <v>234.0949</v>
      </c>
      <c r="BZ9" s="6">
        <f>Capital!CP66</f>
        <v>235.66230000000002</v>
      </c>
      <c r="CA9" s="46">
        <f>SUM(BY9:BZ9)</f>
        <v>469.75720000000001</v>
      </c>
      <c r="CB9" s="6">
        <f>Revenue!CN159</f>
        <v>279.61160000000001</v>
      </c>
      <c r="CC9" s="6">
        <f>Capital!CS66</f>
        <v>245.94790000000003</v>
      </c>
      <c r="CD9" s="46">
        <f>SUM(CB9:CC9)</f>
        <v>525.55950000000007</v>
      </c>
    </row>
    <row r="10" spans="1:82" ht="15.75" x14ac:dyDescent="0.25">
      <c r="A10" s="13" t="s">
        <v>137</v>
      </c>
      <c r="B10" s="12">
        <f>SUM(B7:B9)</f>
        <v>22547.804100000001</v>
      </c>
      <c r="C10" s="12">
        <f t="shared" ref="C10:BS10" si="0">SUM(C7:C9)</f>
        <v>21077.938600000001</v>
      </c>
      <c r="D10" s="12">
        <f t="shared" si="0"/>
        <v>19993.305899999999</v>
      </c>
      <c r="E10" s="12">
        <f t="shared" si="0"/>
        <v>305.66780000000006</v>
      </c>
      <c r="F10" s="12">
        <f t="shared" si="0"/>
        <v>19969.5144</v>
      </c>
      <c r="G10" s="12">
        <f t="shared" si="0"/>
        <v>24111.625</v>
      </c>
      <c r="H10" s="12">
        <f t="shared" si="0"/>
        <v>24667.783100000001</v>
      </c>
      <c r="I10" s="12">
        <f t="shared" si="0"/>
        <v>375.07509999999996</v>
      </c>
      <c r="J10" s="12">
        <f t="shared" si="0"/>
        <v>25042.858200000002</v>
      </c>
      <c r="K10" s="12">
        <f>SUM(K7:K9)</f>
        <v>22857.255400000002</v>
      </c>
      <c r="L10" s="12">
        <f t="shared" si="0"/>
        <v>347.50920000000002</v>
      </c>
      <c r="M10" s="12">
        <f t="shared" si="0"/>
        <v>23204.764600000002</v>
      </c>
      <c r="N10" s="12">
        <f t="shared" si="0"/>
        <v>24547.837</v>
      </c>
      <c r="O10" s="12">
        <f>SUM(O7:O9)</f>
        <v>576.8614</v>
      </c>
      <c r="P10" s="12">
        <f t="shared" si="0"/>
        <v>25124.698399999997</v>
      </c>
      <c r="Q10" s="12">
        <f t="shared" si="0"/>
        <v>25763.263800000001</v>
      </c>
      <c r="R10" s="12">
        <f>SUM(R7:R9)</f>
        <v>433.72670000000005</v>
      </c>
      <c r="S10" s="12">
        <f t="shared" si="0"/>
        <v>26196.9905</v>
      </c>
      <c r="T10" s="12">
        <f t="shared" si="0"/>
        <v>24547.549199999998</v>
      </c>
      <c r="U10" s="12">
        <f>SUM(U7:U9)</f>
        <v>410.50309999999996</v>
      </c>
      <c r="V10" s="12">
        <f t="shared" si="0"/>
        <v>24958.052299999999</v>
      </c>
      <c r="W10" s="12">
        <f t="shared" si="0"/>
        <v>30947.586299999999</v>
      </c>
      <c r="X10" s="12">
        <f>SUM(X7:X9)</f>
        <v>657.15280000000007</v>
      </c>
      <c r="Y10" s="12">
        <f t="shared" si="0"/>
        <v>31604.739100000003</v>
      </c>
      <c r="Z10" s="12">
        <f t="shared" si="0"/>
        <v>32372.681100000002</v>
      </c>
      <c r="AA10" s="12">
        <f>SUM(AA7:AA9)</f>
        <v>680.93</v>
      </c>
      <c r="AB10" s="12">
        <f t="shared" si="0"/>
        <v>33053.611100000002</v>
      </c>
      <c r="AC10" s="12">
        <f t="shared" si="0"/>
        <v>31803.179</v>
      </c>
      <c r="AD10" s="12">
        <f>SUM(AD7:AD9)</f>
        <v>603.10759999999993</v>
      </c>
      <c r="AE10" s="12">
        <f t="shared" si="0"/>
        <v>32406.286599999999</v>
      </c>
      <c r="AF10" s="12">
        <f t="shared" ref="AF10" si="1">SUM(AF7:AF9)</f>
        <v>35764.528379999996</v>
      </c>
      <c r="AG10" s="12">
        <f>SUM(AG7:AG9)</f>
        <v>608.31700000000001</v>
      </c>
      <c r="AH10" s="12">
        <f>SUM(AF10:AG10)</f>
        <v>36372.845379999999</v>
      </c>
      <c r="AI10" s="12">
        <f t="shared" si="0"/>
        <v>35810.678979999997</v>
      </c>
      <c r="AJ10" s="12">
        <f>SUM(AJ7:AJ9)</f>
        <v>626.39610000000005</v>
      </c>
      <c r="AK10" s="12">
        <f t="shared" si="0"/>
        <v>36437.075080000002</v>
      </c>
      <c r="AL10" s="12">
        <f t="shared" si="0"/>
        <v>31987.7896</v>
      </c>
      <c r="AM10" s="12">
        <f>SUM(AM7:AM9)</f>
        <v>664.18840000000012</v>
      </c>
      <c r="AN10" s="12">
        <f t="shared" si="0"/>
        <v>32651.978000000003</v>
      </c>
      <c r="AO10" s="12">
        <f t="shared" si="0"/>
        <v>30702.3848</v>
      </c>
      <c r="AP10" s="12">
        <f>SUM(AP7:AP9)</f>
        <v>560.70140000000004</v>
      </c>
      <c r="AQ10" s="12">
        <f t="shared" si="0"/>
        <v>31263.086199999998</v>
      </c>
      <c r="AR10" s="12">
        <f t="shared" si="0"/>
        <v>35358.779500000011</v>
      </c>
      <c r="AS10" s="12">
        <f>SUM(AS7:AS9)</f>
        <v>1048.5205000000001</v>
      </c>
      <c r="AT10" s="12">
        <f t="shared" si="0"/>
        <v>36407.300000000003</v>
      </c>
      <c r="AU10" s="12">
        <f t="shared" si="0"/>
        <v>33818.818800000001</v>
      </c>
      <c r="AV10" s="12">
        <f>SUM(AV7:AV9)</f>
        <v>1202.3240000000003</v>
      </c>
      <c r="AW10" s="12">
        <f t="shared" si="0"/>
        <v>35021.142800000009</v>
      </c>
      <c r="AX10" s="12">
        <f t="shared" si="0"/>
        <v>32524.3351</v>
      </c>
      <c r="AY10" s="12">
        <f>SUM(AY7:AY9)</f>
        <v>1008.2223999999999</v>
      </c>
      <c r="AZ10" s="12">
        <f t="shared" si="0"/>
        <v>33532.557499999995</v>
      </c>
      <c r="BA10" s="12">
        <f t="shared" si="0"/>
        <v>39406.357300000003</v>
      </c>
      <c r="BB10" s="12">
        <f>SUM(BB7:BB9)</f>
        <v>1229.5693000000001</v>
      </c>
      <c r="BC10" s="12">
        <f t="shared" si="0"/>
        <v>40635.926599999999</v>
      </c>
      <c r="BD10" s="12">
        <f t="shared" si="0"/>
        <v>40067.327600000004</v>
      </c>
      <c r="BE10" s="12">
        <f>SUM(BE7:BE9)</f>
        <v>765.48650000000009</v>
      </c>
      <c r="BF10" s="12">
        <f t="shared" si="0"/>
        <v>40832.814099999996</v>
      </c>
      <c r="BG10" s="12">
        <f t="shared" si="0"/>
        <v>37520.916500000007</v>
      </c>
      <c r="BH10" s="12">
        <f>SUM(BH7:BH9)</f>
        <v>462.19690000000003</v>
      </c>
      <c r="BI10" s="12">
        <f t="shared" si="0"/>
        <v>37983.113399999995</v>
      </c>
      <c r="BJ10" s="12">
        <f t="shared" si="0"/>
        <v>44054.129699999998</v>
      </c>
      <c r="BK10" s="12">
        <f>SUM(BK7:BK9)</f>
        <v>1185.9147</v>
      </c>
      <c r="BL10" s="12">
        <f t="shared" si="0"/>
        <v>45240.044399999999</v>
      </c>
      <c r="BM10" s="12">
        <f>SUM(BM7:BM9)</f>
        <v>45900.915200000003</v>
      </c>
      <c r="BN10" s="12">
        <f>SUM(BN7:BN9)</f>
        <v>1418.5648000000001</v>
      </c>
      <c r="BO10" s="12">
        <f t="shared" si="0"/>
        <v>47319.479999999996</v>
      </c>
      <c r="BP10" s="12">
        <f>SUM(BP7:BP9)</f>
        <v>40619.368699999999</v>
      </c>
      <c r="BQ10" s="12">
        <f>SUM(BQ7:BQ9)</f>
        <v>903.80400000000009</v>
      </c>
      <c r="BR10" s="12">
        <f>SUM(BP10:BQ10)</f>
        <v>41523.172699999996</v>
      </c>
      <c r="BS10" s="12">
        <f t="shared" si="0"/>
        <v>40559.786</v>
      </c>
      <c r="BT10" s="12">
        <f>SUM(BT7:BT9)</f>
        <v>1301.0965000000001</v>
      </c>
      <c r="BU10" s="12">
        <f>SUM(BU7:BU9)</f>
        <v>41860.882500000007</v>
      </c>
      <c r="BV10" s="12">
        <f>SUM(BV7:BV9)</f>
        <v>50902.325599999996</v>
      </c>
      <c r="BW10" s="12">
        <f>SUM(BW7:BW9)</f>
        <v>1921.4870000000001</v>
      </c>
      <c r="BX10" s="12">
        <f>SUM(BV10:BW10)</f>
        <v>52823.812599999997</v>
      </c>
      <c r="BY10" s="12">
        <f>SUM(BY7:BY9)</f>
        <v>51103.414199999992</v>
      </c>
      <c r="BZ10" s="12">
        <f>SUM(BZ7:BZ9)</f>
        <v>1510.5</v>
      </c>
      <c r="CA10" s="12">
        <f>SUM(BY10:BZ10)</f>
        <v>52613.914199999992</v>
      </c>
      <c r="CB10" s="12">
        <f>SUM(CB7:CB9)</f>
        <v>55972.206100000003</v>
      </c>
      <c r="CC10" s="12">
        <f>SUM(CC7:CC9)</f>
        <v>1516.0141000000003</v>
      </c>
      <c r="CD10" s="12">
        <f>SUM(CB10:CC10)</f>
        <v>57488.220200000003</v>
      </c>
    </row>
    <row r="11" spans="1:82" ht="29.25" customHeight="1" x14ac:dyDescent="0.25">
      <c r="A11" s="101" t="s">
        <v>138</v>
      </c>
      <c r="B11" s="102"/>
      <c r="C11" s="102"/>
      <c r="D11" s="102"/>
      <c r="E11" s="102"/>
      <c r="F11" s="102"/>
      <c r="G11" s="102"/>
      <c r="H11" s="102"/>
      <c r="I11" s="102"/>
      <c r="J11" s="102"/>
      <c r="K11" s="102"/>
      <c r="L11" s="102"/>
      <c r="M11" s="102"/>
      <c r="N11" s="102"/>
      <c r="O11" s="118"/>
      <c r="P11" s="102"/>
      <c r="Q11" s="102"/>
      <c r="R11" s="118"/>
      <c r="S11" s="102"/>
      <c r="T11" s="102"/>
      <c r="U11" s="118"/>
      <c r="V11" s="102"/>
      <c r="W11" s="102"/>
      <c r="X11" s="118"/>
      <c r="Y11" s="102"/>
      <c r="Z11" s="102"/>
      <c r="AA11" s="118"/>
      <c r="AB11" s="102"/>
      <c r="AC11" s="102"/>
      <c r="AD11" s="118"/>
      <c r="AE11" s="102"/>
      <c r="AF11" s="102"/>
      <c r="AG11" s="118"/>
      <c r="AH11" s="102"/>
      <c r="AI11" s="102"/>
      <c r="AJ11" s="118"/>
      <c r="AK11" s="102"/>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row>
    <row r="12" spans="1:82" ht="15.75" x14ac:dyDescent="0.25">
      <c r="A12" s="407" t="s">
        <v>139</v>
      </c>
      <c r="B12" s="8">
        <v>2.0000000000000001E-4</v>
      </c>
      <c r="C12" s="8">
        <v>2.0000000000000001E-4</v>
      </c>
      <c r="D12" s="6">
        <v>0</v>
      </c>
      <c r="E12" s="6">
        <v>0</v>
      </c>
      <c r="F12" s="46">
        <v>0</v>
      </c>
      <c r="G12" s="6">
        <v>2.0000000000000001E-4</v>
      </c>
      <c r="H12" s="6">
        <f>Revenue!W165</f>
        <v>2.0000000000000001E-4</v>
      </c>
      <c r="I12" s="6">
        <v>0</v>
      </c>
      <c r="J12" s="46">
        <f>SUM(H12:I12)</f>
        <v>2.0000000000000001E-4</v>
      </c>
      <c r="K12" s="6">
        <f>Revenue!Z165</f>
        <v>0</v>
      </c>
      <c r="L12" s="6">
        <v>0</v>
      </c>
      <c r="M12" s="46">
        <f>SUM(K12+L12)</f>
        <v>0</v>
      </c>
      <c r="N12" s="6">
        <f>Revenue!AB165</f>
        <v>1E-4</v>
      </c>
      <c r="O12" s="6">
        <v>0</v>
      </c>
      <c r="P12" s="46">
        <f>SUM(N12+O12)</f>
        <v>1E-4</v>
      </c>
      <c r="Q12" s="6">
        <f>Revenue!AE165</f>
        <v>1E-4</v>
      </c>
      <c r="R12" s="6">
        <v>0</v>
      </c>
      <c r="S12" s="46">
        <f>SUM(Q12+R12)</f>
        <v>1E-4</v>
      </c>
      <c r="T12" s="6">
        <f>Revenue!AH165</f>
        <v>1E-4</v>
      </c>
      <c r="U12" s="6">
        <v>0</v>
      </c>
      <c r="V12" s="46">
        <f>SUM(T12+U12)</f>
        <v>1E-4</v>
      </c>
      <c r="W12" s="6">
        <f>Revenue!AK165</f>
        <v>1E-4</v>
      </c>
      <c r="X12" s="6">
        <v>0</v>
      </c>
      <c r="Y12" s="46">
        <f>SUM(W12+X12)</f>
        <v>1E-4</v>
      </c>
      <c r="Z12" s="6">
        <f>Revenue!AN165</f>
        <v>1E-4</v>
      </c>
      <c r="AA12" s="6">
        <v>0</v>
      </c>
      <c r="AB12" s="46">
        <f>SUM(Z12+AA12)</f>
        <v>1E-4</v>
      </c>
      <c r="AC12" s="6">
        <f>Revenue!AQ165</f>
        <v>1E-4</v>
      </c>
      <c r="AD12" s="6">
        <v>0</v>
      </c>
      <c r="AE12" s="46">
        <f>SUM(AC12+AD12)</f>
        <v>1E-4</v>
      </c>
      <c r="AF12" s="6">
        <f>Revenue!AQ165</f>
        <v>1E-4</v>
      </c>
      <c r="AG12" s="6">
        <v>0</v>
      </c>
      <c r="AH12" s="46">
        <f t="shared" ref="AH12:AH18" si="2">SUM(AF12:AG12)</f>
        <v>1E-4</v>
      </c>
      <c r="AI12" s="6">
        <f>Revenue!AT165</f>
        <v>1E-4</v>
      </c>
      <c r="AJ12" s="6">
        <v>0</v>
      </c>
      <c r="AK12" s="46">
        <f>SUM(AI12+AJ12)</f>
        <v>1E-4</v>
      </c>
      <c r="AL12" s="6">
        <f>Revenue!AW165</f>
        <v>1E-4</v>
      </c>
      <c r="AM12" s="6">
        <v>0</v>
      </c>
      <c r="AN12" s="46">
        <f>SUM(AL12+AM12)</f>
        <v>1E-4</v>
      </c>
      <c r="AO12" s="6">
        <f>Revenue!AZ165</f>
        <v>1E-4</v>
      </c>
      <c r="AP12" s="6">
        <v>0</v>
      </c>
      <c r="AQ12" s="46">
        <f>SUM(AO12+AP12)</f>
        <v>1E-4</v>
      </c>
      <c r="AR12" s="6">
        <f>Revenue!BC165</f>
        <v>1E-4</v>
      </c>
      <c r="AS12" s="6">
        <v>0</v>
      </c>
      <c r="AT12" s="46">
        <f>SUM(AR12+AS12)</f>
        <v>1E-4</v>
      </c>
      <c r="AU12" s="6">
        <f>Revenue!BF165</f>
        <v>1E-4</v>
      </c>
      <c r="AV12" s="6">
        <v>0</v>
      </c>
      <c r="AW12" s="46">
        <f>SUM(AU12+AV12)</f>
        <v>1E-4</v>
      </c>
      <c r="AX12" s="6">
        <f>Revenue!BI165</f>
        <v>0</v>
      </c>
      <c r="AY12" s="6">
        <v>0</v>
      </c>
      <c r="AZ12" s="46">
        <f>SUM(AX12+AY12)</f>
        <v>0</v>
      </c>
      <c r="BA12" s="6">
        <f>Revenue!BL165</f>
        <v>0</v>
      </c>
      <c r="BB12" s="6">
        <v>0</v>
      </c>
      <c r="BC12" s="46">
        <f>SUM(BA12+BB12)</f>
        <v>0</v>
      </c>
      <c r="BD12" s="6">
        <f>Revenue!BO165</f>
        <v>0</v>
      </c>
      <c r="BE12" s="6">
        <v>0</v>
      </c>
      <c r="BF12" s="46">
        <f>SUM(BD12+BE12)</f>
        <v>0</v>
      </c>
      <c r="BG12" s="6">
        <f>Revenue!BR165</f>
        <v>0</v>
      </c>
      <c r="BH12" s="6">
        <v>0</v>
      </c>
      <c r="BI12" s="46">
        <f>SUM(BG12+BH12)</f>
        <v>0</v>
      </c>
      <c r="BJ12" s="6">
        <f>Revenue!BU165</f>
        <v>0</v>
      </c>
      <c r="BK12" s="6">
        <v>0</v>
      </c>
      <c r="BL12" s="46">
        <f>SUM(BJ12+BK12)</f>
        <v>0</v>
      </c>
      <c r="BM12" s="6">
        <f>Revenue!BX165</f>
        <v>0</v>
      </c>
      <c r="BN12" s="6">
        <v>0</v>
      </c>
      <c r="BO12" s="46">
        <f>SUM(BM12+BN12)</f>
        <v>0</v>
      </c>
      <c r="BP12" s="6">
        <f>Revenue!CA165</f>
        <v>0</v>
      </c>
      <c r="BQ12" s="6">
        <v>0</v>
      </c>
      <c r="BR12" s="46">
        <f>SUM(BP12+BQ12)</f>
        <v>0</v>
      </c>
      <c r="BS12" s="6">
        <f>Revenue!CD165</f>
        <v>0</v>
      </c>
      <c r="BT12" s="6">
        <v>0</v>
      </c>
      <c r="BU12" s="46">
        <f>SUM(BS12+BT12)</f>
        <v>0</v>
      </c>
      <c r="BV12" s="6">
        <f>Revenue!CG165</f>
        <v>0</v>
      </c>
      <c r="BW12" s="6">
        <v>0</v>
      </c>
      <c r="BX12" s="46">
        <f>SUM(BV12+BW12)</f>
        <v>0</v>
      </c>
      <c r="BY12" s="6">
        <f>Revenue!CJ165</f>
        <v>0</v>
      </c>
      <c r="BZ12" s="6">
        <v>0</v>
      </c>
      <c r="CA12" s="46">
        <f>SUM(BY12+BZ12)</f>
        <v>0</v>
      </c>
      <c r="CB12" s="6">
        <f>Revenue!CM165</f>
        <v>0</v>
      </c>
      <c r="CC12" s="6">
        <v>0</v>
      </c>
      <c r="CD12" s="46">
        <f>SUM(CB12+CC12)</f>
        <v>0</v>
      </c>
    </row>
    <row r="13" spans="1:82" ht="15.75" x14ac:dyDescent="0.25">
      <c r="A13" s="17" t="s">
        <v>317</v>
      </c>
      <c r="B13" s="6">
        <v>60</v>
      </c>
      <c r="C13" s="6">
        <v>49.216000000000001</v>
      </c>
      <c r="D13" s="6">
        <v>46.48</v>
      </c>
      <c r="E13" s="6">
        <v>0</v>
      </c>
      <c r="F13" s="46">
        <v>46.48</v>
      </c>
      <c r="G13" s="6">
        <v>59.285800000000002</v>
      </c>
      <c r="H13" s="6">
        <v>40</v>
      </c>
      <c r="I13" s="6">
        <v>0</v>
      </c>
      <c r="J13" s="46">
        <v>40</v>
      </c>
      <c r="K13" s="6">
        <f>Revenue!AA180</f>
        <v>40</v>
      </c>
      <c r="L13" s="6">
        <f>Capital!AA71</f>
        <v>0</v>
      </c>
      <c r="M13" s="46">
        <f>SUM(K13+L13)</f>
        <v>40</v>
      </c>
      <c r="N13" s="6">
        <f>Revenue!AD180</f>
        <v>40</v>
      </c>
      <c r="O13" s="6">
        <f>Capital!AE72</f>
        <v>0</v>
      </c>
      <c r="P13" s="46">
        <f>SUM(N13+O13)</f>
        <v>40</v>
      </c>
      <c r="Q13" s="6">
        <f>Revenue!AG180</f>
        <v>40</v>
      </c>
      <c r="R13" s="6">
        <f>Capital!AH72</f>
        <v>0</v>
      </c>
      <c r="S13" s="46">
        <f t="shared" ref="S13:S17" si="3">SUM(Q13+R13)</f>
        <v>40</v>
      </c>
      <c r="T13" s="6">
        <f>Revenue!AJ180</f>
        <v>40</v>
      </c>
      <c r="U13" s="6">
        <f>Capital!AK72</f>
        <v>0</v>
      </c>
      <c r="V13" s="46">
        <f t="shared" ref="V13:V17" si="4">SUM(T13+U13)</f>
        <v>40</v>
      </c>
      <c r="W13" s="6">
        <f>Revenue!AM180</f>
        <v>44</v>
      </c>
      <c r="X13" s="6">
        <f>Capital!AN72</f>
        <v>0</v>
      </c>
      <c r="Y13" s="46">
        <f t="shared" ref="Y13:Y17" si="5">SUM(W13+X13)</f>
        <v>44</v>
      </c>
      <c r="Z13" s="6">
        <f>Revenue!AP180</f>
        <v>34</v>
      </c>
      <c r="AA13" s="6">
        <f>Capital!AQ72</f>
        <v>0</v>
      </c>
      <c r="AB13" s="46">
        <f>SUM(Z13+AA13)</f>
        <v>34</v>
      </c>
      <c r="AC13" s="6">
        <f>Revenue!AS180</f>
        <v>34</v>
      </c>
      <c r="AD13" s="6">
        <f>Capital!AT72</f>
        <v>0</v>
      </c>
      <c r="AE13" s="46">
        <f>SUM(AC13+AD13)</f>
        <v>34</v>
      </c>
      <c r="AF13" s="6">
        <f>Revenue!AS180</f>
        <v>34</v>
      </c>
      <c r="AG13" s="6">
        <f>Capital!AW72</f>
        <v>0</v>
      </c>
      <c r="AH13" s="46">
        <f t="shared" si="2"/>
        <v>34</v>
      </c>
      <c r="AI13" s="6">
        <f>Revenue!AV180</f>
        <v>44</v>
      </c>
      <c r="AJ13" s="6">
        <f>Capital!AZ72</f>
        <v>0</v>
      </c>
      <c r="AK13" s="46">
        <f>SUM(AI13:AJ13)</f>
        <v>44</v>
      </c>
      <c r="AL13" s="6">
        <f>Revenue!AY180</f>
        <v>44</v>
      </c>
      <c r="AM13" s="6">
        <f>Capital!BC72</f>
        <v>0</v>
      </c>
      <c r="AN13" s="46">
        <f>SUM(AL13+AM13)</f>
        <v>44</v>
      </c>
      <c r="AO13" s="6">
        <f>Revenue!BB180</f>
        <v>57.2</v>
      </c>
      <c r="AP13" s="6">
        <f>Capital!BF72</f>
        <v>0</v>
      </c>
      <c r="AQ13" s="46">
        <f>SUM(AO13+AP13)</f>
        <v>57.2</v>
      </c>
      <c r="AR13" s="6">
        <f>Revenue!BE180</f>
        <v>57.2</v>
      </c>
      <c r="AS13" s="6">
        <f>Capital!BI72</f>
        <v>0</v>
      </c>
      <c r="AT13" s="46">
        <f>SUM(AR13+AS13)</f>
        <v>57.2</v>
      </c>
      <c r="AU13" s="6">
        <f>Revenue!BH180</f>
        <v>59.34</v>
      </c>
      <c r="AV13" s="6">
        <f>Capital!BL72</f>
        <v>0</v>
      </c>
      <c r="AW13" s="46">
        <f>SUM(AU13+AV13)</f>
        <v>59.34</v>
      </c>
      <c r="AX13" s="6">
        <f>Revenue!BK180</f>
        <v>60</v>
      </c>
      <c r="AY13" s="6">
        <f>Capital!BO72</f>
        <v>0</v>
      </c>
      <c r="AZ13" s="46">
        <f>SUM(AX13+AY13)</f>
        <v>60</v>
      </c>
      <c r="BA13" s="6">
        <f>Revenue!BN180</f>
        <v>60.08</v>
      </c>
      <c r="BB13" s="6">
        <f>Capital!BR72</f>
        <v>0</v>
      </c>
      <c r="BC13" s="46">
        <f>SUM(BA13+BB13)</f>
        <v>60.08</v>
      </c>
      <c r="BD13" s="6">
        <f>Revenue!BQ180</f>
        <v>66.3</v>
      </c>
      <c r="BE13" s="6">
        <f>Capital!BU72</f>
        <v>0</v>
      </c>
      <c r="BF13" s="46">
        <f>SUM(BD13+BE13)</f>
        <v>66.3</v>
      </c>
      <c r="BG13" s="6">
        <f>Revenue!BT180</f>
        <v>50.78</v>
      </c>
      <c r="BH13" s="6">
        <f>Capital!BX72</f>
        <v>0</v>
      </c>
      <c r="BI13" s="46">
        <f t="shared" ref="BI13:BI17" si="6">SUM(BG13+BH13)</f>
        <v>50.78</v>
      </c>
      <c r="BJ13" s="6">
        <f>Revenue!BW180</f>
        <v>49.731999999999999</v>
      </c>
      <c r="BK13" s="6">
        <f>Capital!CA72</f>
        <v>0</v>
      </c>
      <c r="BL13" s="46">
        <f t="shared" ref="BL13:BL17" si="7">SUM(BJ13+BK13)</f>
        <v>49.731999999999999</v>
      </c>
      <c r="BM13" s="6">
        <f>Revenue!BZ180</f>
        <v>71.199999999999989</v>
      </c>
      <c r="BN13" s="6">
        <f>Capital!CD72</f>
        <v>0</v>
      </c>
      <c r="BO13" s="46">
        <f t="shared" ref="BO13:BO17" si="8">SUM(BM13+BN13)</f>
        <v>71.199999999999989</v>
      </c>
      <c r="BP13" s="6">
        <f>Revenue!CC180</f>
        <v>73</v>
      </c>
      <c r="BQ13" s="6">
        <f>Capital!CG72</f>
        <v>0</v>
      </c>
      <c r="BR13" s="46">
        <f t="shared" ref="BR13:BR17" si="9">SUM(BP13:BQ13)</f>
        <v>73</v>
      </c>
      <c r="BS13" s="6">
        <f>Revenue!CI180</f>
        <v>76</v>
      </c>
      <c r="BT13" s="6">
        <f>Capital!CJ72</f>
        <v>0</v>
      </c>
      <c r="BU13" s="46">
        <f t="shared" ref="BU13:BU17" si="10">SUM(BS13+BT13)</f>
        <v>76</v>
      </c>
      <c r="BV13" s="6">
        <f>Revenue!CL180</f>
        <v>91.3</v>
      </c>
      <c r="BW13" s="6">
        <f>Capital!CM72</f>
        <v>0</v>
      </c>
      <c r="BX13" s="46">
        <f>SUM(BV13:BW13)</f>
        <v>91.3</v>
      </c>
      <c r="BY13" s="6">
        <f>Revenue!CO180</f>
        <v>76</v>
      </c>
      <c r="BZ13" s="6">
        <f>Capital!CP72</f>
        <v>0</v>
      </c>
      <c r="CA13" s="46">
        <f>SUM(BY13:BZ13)</f>
        <v>76</v>
      </c>
      <c r="CB13" s="6">
        <f>Revenue!CR180</f>
        <v>76</v>
      </c>
      <c r="CC13" s="6">
        <f>Capital!CS72</f>
        <v>0</v>
      </c>
      <c r="CD13" s="46">
        <f>SUM(CB13:CC13)</f>
        <v>76</v>
      </c>
    </row>
    <row r="14" spans="1:82" ht="15.75" x14ac:dyDescent="0.25">
      <c r="A14" s="17" t="s">
        <v>316</v>
      </c>
      <c r="B14" s="6"/>
      <c r="C14" s="6"/>
      <c r="D14" s="6"/>
      <c r="E14" s="6"/>
      <c r="F14" s="46"/>
      <c r="G14" s="6"/>
      <c r="H14" s="6"/>
      <c r="I14" s="6"/>
      <c r="J14" s="46"/>
      <c r="K14" s="6"/>
      <c r="L14" s="6"/>
      <c r="M14" s="46"/>
      <c r="N14" s="6"/>
      <c r="O14" s="24"/>
      <c r="P14" s="46"/>
      <c r="Q14" s="85">
        <f>Revenue!AJ226</f>
        <v>0</v>
      </c>
      <c r="R14" s="24"/>
      <c r="S14" s="46">
        <f t="shared" si="3"/>
        <v>0</v>
      </c>
      <c r="T14" s="85">
        <f>Revenue!AM226</f>
        <v>0</v>
      </c>
      <c r="U14" s="24"/>
      <c r="V14" s="46">
        <f t="shared" si="4"/>
        <v>0</v>
      </c>
      <c r="W14" s="85">
        <f>Revenue!AP226</f>
        <v>0</v>
      </c>
      <c r="X14" s="24"/>
      <c r="Y14" s="46">
        <f t="shared" si="5"/>
        <v>0</v>
      </c>
      <c r="Z14" s="85">
        <f>Revenue!AS226</f>
        <v>0</v>
      </c>
      <c r="AA14" s="24"/>
      <c r="AB14" s="46"/>
      <c r="AC14" s="85">
        <f>Revenue!AV226</f>
        <v>0</v>
      </c>
      <c r="AD14" s="24"/>
      <c r="AE14" s="46"/>
      <c r="AF14" s="85">
        <f>Revenue!AV226</f>
        <v>0</v>
      </c>
      <c r="AG14" s="24"/>
      <c r="AH14" s="46">
        <f t="shared" si="2"/>
        <v>0</v>
      </c>
      <c r="AI14" s="85">
        <f>Revenue!AY226</f>
        <v>0</v>
      </c>
      <c r="AJ14" s="24"/>
      <c r="AK14" s="46"/>
      <c r="AL14" s="85">
        <f>Revenue!BB226</f>
        <v>0</v>
      </c>
      <c r="AM14" s="24"/>
      <c r="AN14" s="46"/>
      <c r="AO14" s="85">
        <f>Revenue!BE226</f>
        <v>0</v>
      </c>
      <c r="AP14" s="24"/>
      <c r="AQ14" s="46"/>
      <c r="AR14" s="85">
        <f>Revenue!BH226</f>
        <v>0</v>
      </c>
      <c r="AS14" s="24"/>
      <c r="AT14" s="46"/>
      <c r="AU14" s="85">
        <f>Revenue!BK226</f>
        <v>2.6593</v>
      </c>
      <c r="AV14" s="24"/>
      <c r="AW14" s="46">
        <f>SUM(AU14+AV14)</f>
        <v>2.6593</v>
      </c>
      <c r="AX14" s="85">
        <f>Revenue!BN233</f>
        <v>0</v>
      </c>
      <c r="AY14" s="24"/>
      <c r="AZ14" s="46">
        <f>SUM(AX14+AY14)</f>
        <v>0</v>
      </c>
      <c r="BA14" s="85">
        <f>Revenue!BQ226</f>
        <v>8.6875999999999998</v>
      </c>
      <c r="BB14" s="24"/>
      <c r="BC14" s="46">
        <f>SUM(BA14+BB14)</f>
        <v>8.6875999999999998</v>
      </c>
      <c r="BD14" s="85">
        <f>Revenue!BT226</f>
        <v>7.9781000000000004</v>
      </c>
      <c r="BE14" s="24"/>
      <c r="BF14" s="46">
        <f>SUM(BD14+BE14)</f>
        <v>7.9781000000000004</v>
      </c>
      <c r="BG14" s="85">
        <f>Revenue!BW226</f>
        <v>7.58</v>
      </c>
      <c r="BH14" s="24"/>
      <c r="BI14" s="46">
        <f t="shared" si="6"/>
        <v>7.58</v>
      </c>
      <c r="BJ14" s="85">
        <f>Revenue!BZ226</f>
        <v>9.1151</v>
      </c>
      <c r="BK14" s="24"/>
      <c r="BL14" s="46">
        <f t="shared" si="7"/>
        <v>9.1151</v>
      </c>
      <c r="BM14" s="85">
        <f>Revenue!CC226</f>
        <v>14.69</v>
      </c>
      <c r="BN14" s="24"/>
      <c r="BO14" s="46">
        <f t="shared" si="8"/>
        <v>14.69</v>
      </c>
      <c r="BP14" s="85">
        <f>Revenue!CF226</f>
        <v>13.6953</v>
      </c>
      <c r="BQ14" s="24"/>
      <c r="BR14" s="46">
        <f t="shared" si="9"/>
        <v>13.6953</v>
      </c>
      <c r="BS14" s="85">
        <f>Revenue!CI226</f>
        <v>16.636500000000002</v>
      </c>
      <c r="BT14" s="24"/>
      <c r="BU14" s="46">
        <f t="shared" si="10"/>
        <v>16.636500000000002</v>
      </c>
      <c r="BV14" s="85">
        <f>Revenue!CL233</f>
        <v>0</v>
      </c>
      <c r="BW14" s="24"/>
      <c r="BX14" s="46">
        <f>SUM(BV14:BW14)</f>
        <v>0</v>
      </c>
      <c r="BY14" s="85">
        <f>Revenue!CO233</f>
        <v>0</v>
      </c>
      <c r="BZ14" s="24"/>
      <c r="CA14" s="46">
        <f>SUM(BY14:BZ14)</f>
        <v>0</v>
      </c>
      <c r="CB14" s="85">
        <f>Revenue!CR233</f>
        <v>0</v>
      </c>
      <c r="CC14" s="24"/>
      <c r="CD14" s="46">
        <f>SUM(CB14:CC14)</f>
        <v>0</v>
      </c>
    </row>
    <row r="15" spans="1:82" ht="22.5" customHeight="1" x14ac:dyDescent="0.25">
      <c r="A15" s="17" t="s">
        <v>141</v>
      </c>
      <c r="B15" s="6">
        <v>9.5935000000000059</v>
      </c>
      <c r="C15" s="6">
        <v>20.377500000000005</v>
      </c>
      <c r="D15" s="6">
        <v>3.2061000000000064</v>
      </c>
      <c r="E15" s="6">
        <v>4.9951999999999996</v>
      </c>
      <c r="F15" s="46">
        <v>8.2013000000000069</v>
      </c>
      <c r="G15" s="6">
        <v>9.0630999999999986</v>
      </c>
      <c r="H15" s="6">
        <v>4.0850999999999997</v>
      </c>
      <c r="I15" s="6">
        <v>5.0750999999999999</v>
      </c>
      <c r="J15" s="46">
        <v>9.1601999999999997</v>
      </c>
      <c r="K15" s="6">
        <f>Revenue!AA188</f>
        <v>0.10290000000000001</v>
      </c>
      <c r="L15" s="6">
        <f>Capital!AA72</f>
        <v>0</v>
      </c>
      <c r="M15" s="46">
        <f>SUM(K15+L15)</f>
        <v>0.10290000000000001</v>
      </c>
      <c r="N15" s="6">
        <f>Revenue!AD181</f>
        <v>4</v>
      </c>
      <c r="O15" s="6">
        <f>Capital!AE72</f>
        <v>0</v>
      </c>
      <c r="P15" s="46">
        <f>SUM(N15+O15)</f>
        <v>4</v>
      </c>
      <c r="Q15" s="6">
        <f>Revenue!AG181</f>
        <v>4.4248000000000012</v>
      </c>
      <c r="R15" s="6">
        <f>Capital!AH72</f>
        <v>0</v>
      </c>
      <c r="S15" s="46">
        <f t="shared" si="3"/>
        <v>4.4248000000000012</v>
      </c>
      <c r="T15" s="6">
        <f>Revenue!AJ181</f>
        <v>4.0527000000000015</v>
      </c>
      <c r="U15" s="6">
        <f>Capital!AK72</f>
        <v>0</v>
      </c>
      <c r="V15" s="46">
        <f t="shared" si="4"/>
        <v>4.0527000000000015</v>
      </c>
      <c r="W15" s="6">
        <f>Revenue!AM181</f>
        <v>6.7547000000000033</v>
      </c>
      <c r="X15" s="6">
        <f>Capital!AN72</f>
        <v>0</v>
      </c>
      <c r="Y15" s="46">
        <f t="shared" si="5"/>
        <v>6.7547000000000033</v>
      </c>
      <c r="Z15" s="6">
        <f>Revenue!AP181</f>
        <v>6.6646999999999998</v>
      </c>
      <c r="AA15" s="6">
        <f>Capital!AQ72</f>
        <v>0</v>
      </c>
      <c r="AB15" s="46">
        <f>SUM(Z15+AA15)</f>
        <v>6.6646999999999998</v>
      </c>
      <c r="AC15" s="6">
        <f>Revenue!AS181</f>
        <v>5.5587</v>
      </c>
      <c r="AD15" s="6">
        <f>Capital!AT72</f>
        <v>0</v>
      </c>
      <c r="AE15" s="46">
        <f>SUM(AC15+AD15)</f>
        <v>5.5587</v>
      </c>
      <c r="AF15" s="6">
        <f>Revenue!AS181</f>
        <v>5.5587</v>
      </c>
      <c r="AG15" s="6">
        <f>Capital!AW72</f>
        <v>0</v>
      </c>
      <c r="AH15" s="46">
        <f t="shared" si="2"/>
        <v>5.5587</v>
      </c>
      <c r="AI15" s="6">
        <f>Revenue!AV181</f>
        <v>6.8001000000000005</v>
      </c>
      <c r="AJ15" s="6">
        <f>Capital!AZ72</f>
        <v>0</v>
      </c>
      <c r="AK15" s="46">
        <f>SUM(AI15:AJ15)</f>
        <v>6.8001000000000005</v>
      </c>
      <c r="AL15" s="6">
        <f>Revenue!AY181</f>
        <v>6.8001000000000005</v>
      </c>
      <c r="AM15" s="6">
        <f>Capital!BC72</f>
        <v>0</v>
      </c>
      <c r="AN15" s="46">
        <f>SUM(AL15+AM15)</f>
        <v>6.8001000000000005</v>
      </c>
      <c r="AO15" s="6">
        <f>Revenue!BB181</f>
        <v>7.3285999999999998</v>
      </c>
      <c r="AP15" s="6">
        <f>Capital!BF72</f>
        <v>0</v>
      </c>
      <c r="AQ15" s="46">
        <f>SUM(AO15+AP15)</f>
        <v>7.3285999999999998</v>
      </c>
      <c r="AR15" s="6">
        <f>Revenue!BE181</f>
        <v>6.4329999999999927</v>
      </c>
      <c r="AS15" s="6">
        <f>Capital!BI72</f>
        <v>0</v>
      </c>
      <c r="AT15" s="46">
        <f>SUM(AR15+AS15)</f>
        <v>6.4329999999999927</v>
      </c>
      <c r="AU15" s="6">
        <f>Revenue!BH181</f>
        <v>7.5841999999999956</v>
      </c>
      <c r="AV15" s="6">
        <f>Capital!BL72</f>
        <v>0</v>
      </c>
      <c r="AW15" s="46">
        <f>SUM(AU15+AV15)</f>
        <v>7.5841999999999956</v>
      </c>
      <c r="AX15" s="6">
        <f>Revenue!BK181</f>
        <v>6.6800000000000068</v>
      </c>
      <c r="AY15" s="6">
        <f>Capital!BO72</f>
        <v>0</v>
      </c>
      <c r="AZ15" s="46">
        <f>SUM(AX15+AY15)</f>
        <v>6.6800000000000068</v>
      </c>
      <c r="BA15" s="6">
        <f>Revenue!BN181</f>
        <v>4.7121000000000066</v>
      </c>
      <c r="BB15" s="6">
        <f>Capital!BR72</f>
        <v>0</v>
      </c>
      <c r="BC15" s="46">
        <f>SUM(BA15+BB15)</f>
        <v>4.7121000000000066</v>
      </c>
      <c r="BD15" s="6">
        <f>Revenue!BQ181</f>
        <v>7.2306000000000097</v>
      </c>
      <c r="BE15" s="6">
        <f>Capital!BU72</f>
        <v>0</v>
      </c>
      <c r="BF15" s="46">
        <f>SUM(BD15+BE15)</f>
        <v>7.2306000000000097</v>
      </c>
      <c r="BG15" s="6">
        <f>Revenue!BT181</f>
        <v>6.0105999999999966</v>
      </c>
      <c r="BH15" s="6">
        <f>Capital!BX72</f>
        <v>0</v>
      </c>
      <c r="BI15" s="46">
        <f t="shared" si="6"/>
        <v>6.0105999999999966</v>
      </c>
      <c r="BJ15" s="6">
        <f>Revenue!BW181</f>
        <v>0</v>
      </c>
      <c r="BK15" s="6">
        <f>Capital!CA72</f>
        <v>0</v>
      </c>
      <c r="BL15" s="46">
        <f t="shared" si="7"/>
        <v>0</v>
      </c>
      <c r="BM15" s="6">
        <f>Revenue!BZ181</f>
        <v>5.7582000000000164</v>
      </c>
      <c r="BN15" s="6">
        <f>Capital!CD72</f>
        <v>0</v>
      </c>
      <c r="BO15" s="46">
        <f t="shared" si="8"/>
        <v>5.7582000000000164</v>
      </c>
      <c r="BP15" s="6"/>
      <c r="BQ15" s="6">
        <f>Capital!CG72</f>
        <v>0</v>
      </c>
      <c r="BR15" s="46"/>
      <c r="BS15" s="6"/>
      <c r="BT15" s="6">
        <f>Capital!CJ72</f>
        <v>0</v>
      </c>
      <c r="BU15" s="46"/>
      <c r="BV15" s="6"/>
      <c r="BW15" s="6">
        <f>Capital!CM72</f>
        <v>0</v>
      </c>
      <c r="BX15" s="46"/>
      <c r="BY15" s="6"/>
      <c r="BZ15" s="6">
        <f>Capital!CP72</f>
        <v>0</v>
      </c>
      <c r="CA15" s="46"/>
      <c r="CB15" s="6"/>
      <c r="CC15" s="6">
        <f>Capital!CS72</f>
        <v>0</v>
      </c>
      <c r="CD15" s="46"/>
    </row>
    <row r="16" spans="1:82" ht="22.5" customHeight="1" x14ac:dyDescent="0.25">
      <c r="A16" s="17" t="s">
        <v>283</v>
      </c>
      <c r="B16" s="6">
        <v>171.1317</v>
      </c>
      <c r="C16" s="6">
        <v>171.1317</v>
      </c>
      <c r="D16" s="6">
        <v>161.45490000000001</v>
      </c>
      <c r="E16" s="6">
        <v>0</v>
      </c>
      <c r="F16" s="46">
        <f>SUM(D16:E16)</f>
        <v>161.45490000000001</v>
      </c>
      <c r="G16" s="6">
        <v>171.1317</v>
      </c>
      <c r="H16" s="6">
        <f>Revenue!W230</f>
        <v>1482.1525000000001</v>
      </c>
      <c r="I16" s="6">
        <v>0</v>
      </c>
      <c r="J16" s="46">
        <f>SUM(H16:I16)</f>
        <v>1482.1525000000001</v>
      </c>
      <c r="K16" s="6">
        <f>Revenue!AA230</f>
        <v>1420.7975000000001</v>
      </c>
      <c r="L16" s="6">
        <v>0</v>
      </c>
      <c r="M16" s="46">
        <f>SUM(K16:L16)</f>
        <v>1420.7975000000001</v>
      </c>
      <c r="N16" s="6">
        <f>Revenue!AD230</f>
        <v>1503.5344</v>
      </c>
      <c r="O16" s="6">
        <f>Capital!AE73</f>
        <v>6</v>
      </c>
      <c r="P16" s="46">
        <f>SUM(N16:O16)</f>
        <v>1509.5344</v>
      </c>
      <c r="Q16" s="6">
        <f>Revenue!AE223</f>
        <v>228</v>
      </c>
      <c r="R16" s="6">
        <f>Capital!AH73</f>
        <v>4.5</v>
      </c>
      <c r="S16" s="46">
        <f t="shared" si="3"/>
        <v>232.5</v>
      </c>
      <c r="T16" s="6">
        <f>Revenue!AH223</f>
        <v>227.99979999999999</v>
      </c>
      <c r="U16" s="6">
        <f>Capital!AK73</f>
        <v>3.6104000000000003</v>
      </c>
      <c r="V16" s="46">
        <f t="shared" si="4"/>
        <v>231.61019999999999</v>
      </c>
      <c r="W16" s="6">
        <f>Revenue!AK223</f>
        <v>203</v>
      </c>
      <c r="X16" s="6">
        <f>Capital!AN73</f>
        <v>6.6</v>
      </c>
      <c r="Y16" s="46">
        <f t="shared" si="5"/>
        <v>209.6</v>
      </c>
      <c r="Z16" s="6">
        <f>Revenue!AN223</f>
        <v>260</v>
      </c>
      <c r="AA16" s="6">
        <f>Capital!AQ73</f>
        <v>2</v>
      </c>
      <c r="AB16" s="46">
        <v>260</v>
      </c>
      <c r="AC16" s="46">
        <v>259.77440000000001</v>
      </c>
      <c r="AD16" s="6">
        <f>Capital!AT73</f>
        <v>1.1649</v>
      </c>
      <c r="AE16" s="46">
        <v>259.77440000000001</v>
      </c>
      <c r="AF16" s="6">
        <v>260</v>
      </c>
      <c r="AG16" s="6">
        <f>Capital!AW73</f>
        <v>6.6</v>
      </c>
      <c r="AH16" s="46">
        <f t="shared" si="2"/>
        <v>266.60000000000002</v>
      </c>
      <c r="AI16" s="6">
        <v>260</v>
      </c>
      <c r="AJ16" s="6">
        <f>Capital!AZ73</f>
        <v>6.6</v>
      </c>
      <c r="AK16" s="46">
        <v>260</v>
      </c>
      <c r="AL16" s="6">
        <f>Revenue!AW223</f>
        <v>260</v>
      </c>
      <c r="AM16" s="6">
        <f>Capital!BC73</f>
        <v>1</v>
      </c>
      <c r="AN16" s="46">
        <v>362.83449999999999</v>
      </c>
      <c r="AO16" s="6">
        <f>Revenue!AZ223</f>
        <v>362.83449999999999</v>
      </c>
      <c r="AP16" s="6">
        <f>Capital!BF73</f>
        <v>0.60940000000000005</v>
      </c>
      <c r="AQ16" s="46">
        <f>SUM(AO16:AP16)</f>
        <v>363.44389999999999</v>
      </c>
      <c r="AR16" s="6">
        <f>Revenue!BC223</f>
        <v>357.27370000000002</v>
      </c>
      <c r="AS16" s="6">
        <f>Capital!BI73</f>
        <v>1.27</v>
      </c>
      <c r="AT16" s="46">
        <f>SUM(AR16:AS16)</f>
        <v>358.5437</v>
      </c>
      <c r="AU16" s="6">
        <f>Revenue!BF223</f>
        <v>260</v>
      </c>
      <c r="AV16" s="6">
        <f>Capital!BL73</f>
        <v>3.0099999999999998E-2</v>
      </c>
      <c r="AW16" s="46">
        <f>SUM(AU16:AV16)</f>
        <v>260.0301</v>
      </c>
      <c r="AX16" s="6">
        <f>Revenue!BI223</f>
        <v>570.98270000000002</v>
      </c>
      <c r="AY16" s="6">
        <f>Capital!BO73</f>
        <v>0</v>
      </c>
      <c r="AZ16" s="46">
        <f>SUM(AX16:AY16)</f>
        <v>570.98270000000002</v>
      </c>
      <c r="BA16" s="6">
        <f>Revenue!BL223</f>
        <v>565.83259999999996</v>
      </c>
      <c r="BB16" s="6">
        <f>Capital!BR73</f>
        <v>2.0000000000000001E-4</v>
      </c>
      <c r="BC16" s="46">
        <f>SUM(BA16:BB16)</f>
        <v>565.83279999999991</v>
      </c>
      <c r="BD16" s="6">
        <f>Revenue!BO223</f>
        <v>550</v>
      </c>
      <c r="BE16" s="6">
        <f>Capital!BU73</f>
        <v>0</v>
      </c>
      <c r="BF16" s="46">
        <f>SUM(BD16:BE16)</f>
        <v>550</v>
      </c>
      <c r="BG16" s="6">
        <f>Revenue!BR223</f>
        <v>550</v>
      </c>
      <c r="BH16" s="6">
        <f>Capital!BX73</f>
        <v>0</v>
      </c>
      <c r="BI16" s="46">
        <f t="shared" si="6"/>
        <v>550</v>
      </c>
      <c r="BJ16" s="6">
        <f>Revenue!BU223</f>
        <v>547.53240000000005</v>
      </c>
      <c r="BK16" s="6">
        <f>Capital!CA73</f>
        <v>0</v>
      </c>
      <c r="BL16" s="46">
        <f t="shared" si="7"/>
        <v>547.53240000000005</v>
      </c>
      <c r="BM16" s="6">
        <f>Revenue!BX223</f>
        <v>580</v>
      </c>
      <c r="BN16" s="6">
        <f>Capital!CD73</f>
        <v>0</v>
      </c>
      <c r="BO16" s="46">
        <f t="shared" si="8"/>
        <v>580</v>
      </c>
      <c r="BP16" s="6">
        <f>Revenue!CA223</f>
        <v>700</v>
      </c>
      <c r="BQ16" s="6">
        <f>Capital!CG73</f>
        <v>0</v>
      </c>
      <c r="BR16" s="46">
        <f t="shared" si="9"/>
        <v>700</v>
      </c>
      <c r="BS16" s="6">
        <f>Revenue!CD223</f>
        <v>747.90210000000002</v>
      </c>
      <c r="BT16" s="6">
        <f>Capital!CJ73</f>
        <v>0</v>
      </c>
      <c r="BU16" s="46">
        <f t="shared" si="10"/>
        <v>747.90210000000002</v>
      </c>
      <c r="BV16" s="6">
        <f>Revenue!CG223</f>
        <v>754.5</v>
      </c>
      <c r="BW16" s="6">
        <f>Capital!CM73</f>
        <v>0</v>
      </c>
      <c r="BX16" s="46">
        <f>SUM(BV16:BW16)</f>
        <v>754.5</v>
      </c>
      <c r="BY16" s="6">
        <f>Revenue!CJ223</f>
        <v>960</v>
      </c>
      <c r="BZ16" s="6">
        <f>Capital!CP73</f>
        <v>0</v>
      </c>
      <c r="CA16" s="46">
        <f>SUM(BY16:BZ16)</f>
        <v>960</v>
      </c>
      <c r="CB16" s="6">
        <f>Revenue!CM223</f>
        <v>1110</v>
      </c>
      <c r="CC16" s="6">
        <f>Capital!CS73</f>
        <v>0</v>
      </c>
      <c r="CD16" s="46">
        <f>SUM(CB16:CC16)</f>
        <v>1110</v>
      </c>
    </row>
    <row r="17" spans="1:82" ht="30" customHeight="1" x14ac:dyDescent="0.25">
      <c r="A17" s="18" t="s">
        <v>285</v>
      </c>
      <c r="B17" s="6">
        <v>19.144199999999998</v>
      </c>
      <c r="C17" s="6">
        <v>22.2822</v>
      </c>
      <c r="D17" s="6">
        <v>17.27</v>
      </c>
      <c r="E17" s="6">
        <v>0.4</v>
      </c>
      <c r="F17" s="46">
        <f>SUM(D17:E17)</f>
        <v>17.669999999999998</v>
      </c>
      <c r="G17" s="6">
        <v>17.88</v>
      </c>
      <c r="H17" s="6">
        <v>17.5762</v>
      </c>
      <c r="I17" s="6">
        <v>2.1699999999999997E-2</v>
      </c>
      <c r="J17" s="46">
        <f>SUM(H17:I17)</f>
        <v>17.597899999999999</v>
      </c>
      <c r="K17" s="6">
        <f>Revenue!AA229</f>
        <v>4.2721999999999998</v>
      </c>
      <c r="L17" s="6">
        <f>Capital!AA81</f>
        <v>3.5176999999999996</v>
      </c>
      <c r="M17" s="46">
        <f>SUM(K17+L17)</f>
        <v>7.7898999999999994</v>
      </c>
      <c r="N17" s="6">
        <f>Revenue!AD222</f>
        <v>16.315200000000001</v>
      </c>
      <c r="O17" s="6">
        <f>Capital!AE82</f>
        <v>5.0103</v>
      </c>
      <c r="P17" s="46">
        <f>SUM(N17+O17)</f>
        <v>21.325500000000002</v>
      </c>
      <c r="Q17" s="6">
        <f>Revenue!AG222</f>
        <v>16.176300000000001</v>
      </c>
      <c r="R17" s="6">
        <f>Capital!AH82</f>
        <v>1.3053999999999999</v>
      </c>
      <c r="S17" s="46">
        <f t="shared" si="3"/>
        <v>17.4817</v>
      </c>
      <c r="T17" s="6">
        <f>Revenue!AJ222</f>
        <v>13.431000000000003</v>
      </c>
      <c r="U17" s="6">
        <f>Capital!AK82</f>
        <v>0.40400000000000003</v>
      </c>
      <c r="V17" s="46">
        <f t="shared" si="4"/>
        <v>13.835000000000003</v>
      </c>
      <c r="W17" s="6">
        <f>Revenue!AM222</f>
        <v>21.498699999999999</v>
      </c>
      <c r="X17" s="6">
        <f>Capital!AN82</f>
        <v>5.0004</v>
      </c>
      <c r="Y17" s="46">
        <f t="shared" si="5"/>
        <v>26.499099999999999</v>
      </c>
      <c r="Z17" s="6">
        <f>Revenue!AP222</f>
        <v>19.4726</v>
      </c>
      <c r="AA17" s="6">
        <f>Capital!AQ82</f>
        <v>1.1686999999999999</v>
      </c>
      <c r="AB17" s="46">
        <f>SUM(Z17+AA17)</f>
        <v>20.641300000000001</v>
      </c>
      <c r="AC17" s="6">
        <f>Revenue!AS222</f>
        <v>18.561699999999998</v>
      </c>
      <c r="AD17" s="6">
        <f>Capital!AT82</f>
        <v>1.167</v>
      </c>
      <c r="AE17" s="46">
        <f>SUM(AC17+AD17)</f>
        <v>19.7287</v>
      </c>
      <c r="AF17" s="6">
        <f>Revenue!AV222</f>
        <v>21.873600000000003</v>
      </c>
      <c r="AG17" s="6">
        <f>Capital!AW82</f>
        <v>6.0503999999999998</v>
      </c>
      <c r="AH17" s="46">
        <f t="shared" si="2"/>
        <v>27.924000000000003</v>
      </c>
      <c r="AI17" s="6">
        <f>Revenue!AY222</f>
        <v>21.823600000000003</v>
      </c>
      <c r="AJ17" s="6">
        <f>Capital!AZ82</f>
        <v>6.0503999999999998</v>
      </c>
      <c r="AK17" s="46">
        <f>SUM(AI17+AJ17)</f>
        <v>27.874000000000002</v>
      </c>
      <c r="AL17" s="6">
        <f>Revenue!BB222</f>
        <v>20.291500000000003</v>
      </c>
      <c r="AM17" s="6">
        <f>Capital!BC82</f>
        <v>6</v>
      </c>
      <c r="AN17" s="46">
        <f>SUM(AL17+AM17)</f>
        <v>26.291500000000003</v>
      </c>
      <c r="AO17" s="6">
        <f>Revenue!BE222</f>
        <v>17.551699999999997</v>
      </c>
      <c r="AP17" s="6">
        <f>Capital!BF82</f>
        <v>3.5804</v>
      </c>
      <c r="AQ17" s="46">
        <f>SUM(AO17+AP17)</f>
        <v>21.132099999999998</v>
      </c>
      <c r="AR17" s="6">
        <f>Revenue!BH222</f>
        <v>21.880300000000002</v>
      </c>
      <c r="AS17" s="6">
        <f>Capital!BI82</f>
        <v>2.6673000000000004</v>
      </c>
      <c r="AT17" s="46">
        <f>SUM(AR17+AS17)</f>
        <v>24.547600000000003</v>
      </c>
      <c r="AU17" s="6">
        <f>Revenue!BK222</f>
        <v>18.084299999999999</v>
      </c>
      <c r="AV17" s="6">
        <f>Capital!BL82</f>
        <v>4.5003000000000002</v>
      </c>
      <c r="AW17" s="46">
        <f>SUM(AU17+AV17)</f>
        <v>22.584599999999998</v>
      </c>
      <c r="AX17" s="6">
        <f>Revenue!BN222</f>
        <v>17.270800000000001</v>
      </c>
      <c r="AY17" s="6">
        <f>Capital!BO82</f>
        <v>2.3795999999999999</v>
      </c>
      <c r="AZ17" s="46">
        <f>SUM(AX17+AY17)</f>
        <v>19.650400000000001</v>
      </c>
      <c r="BA17" s="6">
        <f>Revenue!BQ222</f>
        <v>13.006500000000001</v>
      </c>
      <c r="BB17" s="6">
        <f>Capital!BR82</f>
        <v>3.0003000000000002</v>
      </c>
      <c r="BC17" s="46">
        <f>SUM(BA17+BB17)</f>
        <v>16.006800000000002</v>
      </c>
      <c r="BD17" s="6">
        <f>Revenue!BT222</f>
        <v>12.6081</v>
      </c>
      <c r="BE17" s="6">
        <f>Capital!BU82</f>
        <v>1.6</v>
      </c>
      <c r="BF17" s="46">
        <f>SUM(BD17+BE17)</f>
        <v>14.2081</v>
      </c>
      <c r="BG17" s="6">
        <f>Revenue!BW222</f>
        <v>11.6814</v>
      </c>
      <c r="BH17" s="6">
        <f>Capital!BX82</f>
        <v>1.4158999999999999</v>
      </c>
      <c r="BI17" s="46">
        <f t="shared" si="6"/>
        <v>13.097300000000001</v>
      </c>
      <c r="BJ17" s="6">
        <f>Revenue!BZ222</f>
        <v>17.808</v>
      </c>
      <c r="BK17" s="6">
        <f>Capital!CA82</f>
        <v>56.210200000000007</v>
      </c>
      <c r="BL17" s="46">
        <f t="shared" si="7"/>
        <v>74.018200000000007</v>
      </c>
      <c r="BM17" s="6">
        <f>Revenue!CC222</f>
        <v>16.4041</v>
      </c>
      <c r="BN17" s="6">
        <f>Capital!CD82</f>
        <v>7.6654999999999998</v>
      </c>
      <c r="BO17" s="46">
        <f t="shared" si="8"/>
        <v>24.069600000000001</v>
      </c>
      <c r="BP17" s="6">
        <f>Revenue!CF222</f>
        <v>15.4529</v>
      </c>
      <c r="BQ17" s="6">
        <f>Capital!CG82</f>
        <v>5.0676000000000005</v>
      </c>
      <c r="BR17" s="46">
        <f t="shared" si="9"/>
        <v>20.520499999999998</v>
      </c>
      <c r="BS17" s="6">
        <f>Revenue!CI222</f>
        <v>18.795999999999999</v>
      </c>
      <c r="BT17" s="6">
        <f>Capital!CJ82</f>
        <v>0.45040000000000002</v>
      </c>
      <c r="BU17" s="46">
        <f t="shared" si="10"/>
        <v>19.246399999999998</v>
      </c>
      <c r="BV17" s="6">
        <f>Revenue!CL222</f>
        <v>17.712599999999998</v>
      </c>
      <c r="BW17" s="6">
        <f>Capital!CM82</f>
        <v>4.3441999999999998</v>
      </c>
      <c r="BX17" s="46">
        <f>SUM(BV17+BW17)</f>
        <v>22.056799999999999</v>
      </c>
      <c r="BY17" s="6">
        <f>Revenue!CO222</f>
        <v>119.70089999999999</v>
      </c>
      <c r="BZ17" s="6">
        <f>Capital!CP82</f>
        <v>1.0003</v>
      </c>
      <c r="CA17" s="46">
        <f>SUM(BY17+BZ17)</f>
        <v>120.70119999999999</v>
      </c>
      <c r="CB17" s="6">
        <f>Revenue!CR222</f>
        <v>119.72089999999999</v>
      </c>
      <c r="CC17" s="6">
        <f>Capital!CS82</f>
        <v>1.0004</v>
      </c>
      <c r="CD17" s="46">
        <f>SUM(CB17+CC17)</f>
        <v>120.72129999999999</v>
      </c>
    </row>
    <row r="18" spans="1:82" ht="15.75" x14ac:dyDescent="0.25">
      <c r="A18" s="13" t="s">
        <v>142</v>
      </c>
      <c r="B18" s="12">
        <f>SUM(B12:B17)</f>
        <v>259.86959999999999</v>
      </c>
      <c r="C18" s="12">
        <f t="shared" ref="C18:BQ18" si="11">SUM(C12:C17)</f>
        <v>263.00760000000002</v>
      </c>
      <c r="D18" s="12">
        <f t="shared" si="11"/>
        <v>228.41100000000003</v>
      </c>
      <c r="E18" s="12">
        <f t="shared" si="11"/>
        <v>5.3952</v>
      </c>
      <c r="F18" s="12">
        <f t="shared" si="11"/>
        <v>233.80620000000002</v>
      </c>
      <c r="G18" s="12">
        <f t="shared" si="11"/>
        <v>257.36079999999998</v>
      </c>
      <c r="H18" s="12">
        <f t="shared" si="11"/>
        <v>1543.8140000000001</v>
      </c>
      <c r="I18" s="12">
        <f t="shared" si="11"/>
        <v>5.0968</v>
      </c>
      <c r="J18" s="12">
        <f t="shared" si="11"/>
        <v>1548.9108000000001</v>
      </c>
      <c r="K18" s="12">
        <f t="shared" si="11"/>
        <v>1465.1726000000003</v>
      </c>
      <c r="L18" s="12">
        <f t="shared" si="11"/>
        <v>3.5176999999999996</v>
      </c>
      <c r="M18" s="12">
        <f t="shared" si="11"/>
        <v>1468.6903000000002</v>
      </c>
      <c r="N18" s="12">
        <f>SUM(N12:N17)</f>
        <v>1563.8497</v>
      </c>
      <c r="O18" s="12">
        <f t="shared" ref="O18" si="12">SUM(O12:O17)</f>
        <v>11.010300000000001</v>
      </c>
      <c r="P18" s="12">
        <f t="shared" si="11"/>
        <v>1574.86</v>
      </c>
      <c r="Q18" s="12">
        <f t="shared" si="11"/>
        <v>288.60120000000001</v>
      </c>
      <c r="R18" s="12">
        <f t="shared" si="11"/>
        <v>5.8053999999999997</v>
      </c>
      <c r="S18" s="12">
        <f>SUM(S12:S17)</f>
        <v>294.40659999999997</v>
      </c>
      <c r="T18" s="12">
        <f t="shared" si="11"/>
        <v>285.48359999999997</v>
      </c>
      <c r="U18" s="12">
        <f t="shared" si="11"/>
        <v>4.0144000000000002</v>
      </c>
      <c r="V18" s="12">
        <f t="shared" si="11"/>
        <v>289.49799999999999</v>
      </c>
      <c r="W18" s="12">
        <f t="shared" si="11"/>
        <v>275.25349999999997</v>
      </c>
      <c r="X18" s="12">
        <f t="shared" si="11"/>
        <v>11.6004</v>
      </c>
      <c r="Y18" s="12">
        <f t="shared" si="11"/>
        <v>286.85390000000001</v>
      </c>
      <c r="Z18" s="12">
        <f t="shared" si="11"/>
        <v>320.13740000000001</v>
      </c>
      <c r="AA18" s="12">
        <f t="shared" si="11"/>
        <v>3.1686999999999999</v>
      </c>
      <c r="AB18" s="12">
        <f t="shared" si="11"/>
        <v>321.30610000000001</v>
      </c>
      <c r="AC18" s="12">
        <f t="shared" si="11"/>
        <v>317.89490000000001</v>
      </c>
      <c r="AD18" s="12">
        <f t="shared" si="11"/>
        <v>2.3319000000000001</v>
      </c>
      <c r="AE18" s="12">
        <f t="shared" si="11"/>
        <v>319.06190000000004</v>
      </c>
      <c r="AF18" s="12">
        <f t="shared" ref="AF18" si="13">SUM(AF12:AF17)</f>
        <v>321.43240000000003</v>
      </c>
      <c r="AG18" s="12">
        <f t="shared" ref="AG18" si="14">SUM(AG12:AG17)</f>
        <v>12.650399999999999</v>
      </c>
      <c r="AH18" s="12">
        <f t="shared" si="2"/>
        <v>334.08280000000002</v>
      </c>
      <c r="AI18" s="12">
        <f t="shared" si="11"/>
        <v>332.62380000000002</v>
      </c>
      <c r="AJ18" s="12">
        <f t="shared" si="11"/>
        <v>12.650399999999999</v>
      </c>
      <c r="AK18" s="12">
        <f t="shared" si="11"/>
        <v>338.67420000000004</v>
      </c>
      <c r="AL18" s="12">
        <f t="shared" si="11"/>
        <v>331.0917</v>
      </c>
      <c r="AM18" s="12">
        <f t="shared" si="11"/>
        <v>7</v>
      </c>
      <c r="AN18" s="12">
        <f t="shared" si="11"/>
        <v>439.92619999999999</v>
      </c>
      <c r="AO18" s="12">
        <f t="shared" si="11"/>
        <v>444.91489999999999</v>
      </c>
      <c r="AP18" s="12">
        <f t="shared" si="11"/>
        <v>4.1898</v>
      </c>
      <c r="AQ18" s="12">
        <f t="shared" si="11"/>
        <v>449.10469999999998</v>
      </c>
      <c r="AR18" s="12">
        <f t="shared" si="11"/>
        <v>442.78710000000001</v>
      </c>
      <c r="AS18" s="12">
        <f t="shared" si="11"/>
        <v>3.9373000000000005</v>
      </c>
      <c r="AT18" s="12">
        <f t="shared" si="11"/>
        <v>446.7244</v>
      </c>
      <c r="AU18" s="12">
        <f t="shared" si="11"/>
        <v>347.66789999999997</v>
      </c>
      <c r="AV18" s="12">
        <f t="shared" si="11"/>
        <v>4.5304000000000002</v>
      </c>
      <c r="AW18" s="12">
        <f t="shared" si="11"/>
        <v>352.19830000000002</v>
      </c>
      <c r="AX18" s="12">
        <f t="shared" si="11"/>
        <v>654.93350000000009</v>
      </c>
      <c r="AY18" s="12">
        <f t="shared" si="11"/>
        <v>2.3795999999999999</v>
      </c>
      <c r="AZ18" s="12">
        <f t="shared" si="11"/>
        <v>657.31310000000008</v>
      </c>
      <c r="BA18" s="12">
        <f t="shared" si="11"/>
        <v>652.3187999999999</v>
      </c>
      <c r="BB18" s="12">
        <f t="shared" si="11"/>
        <v>3.0005000000000002</v>
      </c>
      <c r="BC18" s="12">
        <f t="shared" si="11"/>
        <v>655.31929999999988</v>
      </c>
      <c r="BD18" s="12">
        <f t="shared" si="11"/>
        <v>644.11680000000001</v>
      </c>
      <c r="BE18" s="12">
        <f t="shared" si="11"/>
        <v>1.6</v>
      </c>
      <c r="BF18" s="12">
        <f t="shared" si="11"/>
        <v>645.71679999999992</v>
      </c>
      <c r="BG18" s="12">
        <f t="shared" si="11"/>
        <v>626.05200000000002</v>
      </c>
      <c r="BH18" s="12">
        <f t="shared" si="11"/>
        <v>1.4158999999999999</v>
      </c>
      <c r="BI18" s="12">
        <f t="shared" si="11"/>
        <v>627.46789999999999</v>
      </c>
      <c r="BJ18" s="12">
        <f t="shared" si="11"/>
        <v>624.1875</v>
      </c>
      <c r="BK18" s="12">
        <f t="shared" si="11"/>
        <v>56.210200000000007</v>
      </c>
      <c r="BL18" s="12">
        <f t="shared" si="11"/>
        <v>680.39769999999999</v>
      </c>
      <c r="BM18" s="12">
        <f t="shared" si="11"/>
        <v>688.05229999999995</v>
      </c>
      <c r="BN18" s="12">
        <f t="shared" si="11"/>
        <v>7.6654999999999998</v>
      </c>
      <c r="BO18" s="12">
        <f t="shared" si="11"/>
        <v>695.71780000000001</v>
      </c>
      <c r="BP18" s="12">
        <f t="shared" si="11"/>
        <v>802.14819999999997</v>
      </c>
      <c r="BQ18" s="12">
        <f t="shared" si="11"/>
        <v>5.0676000000000005</v>
      </c>
      <c r="BR18" s="12">
        <f>SUM(BR12:BR17)</f>
        <v>807.21579999999994</v>
      </c>
      <c r="BS18" s="12">
        <f>SUM(BS12:BS17)</f>
        <v>859.33460000000002</v>
      </c>
      <c r="BT18" s="12">
        <f t="shared" ref="BT18" si="15">SUM(BT12:BT17)</f>
        <v>0.45040000000000002</v>
      </c>
      <c r="BU18" s="12">
        <f t="shared" ref="BU18:CA18" si="16">SUM(BU12:BU17)</f>
        <v>859.78499999999997</v>
      </c>
      <c r="BV18" s="12">
        <f t="shared" si="16"/>
        <v>863.51259999999991</v>
      </c>
      <c r="BW18" s="12">
        <f t="shared" ref="BW18" si="17">SUM(BW12:BW17)</f>
        <v>4.3441999999999998</v>
      </c>
      <c r="BX18" s="12">
        <f t="shared" si="16"/>
        <v>867.85679999999991</v>
      </c>
      <c r="BY18" s="12">
        <f t="shared" si="16"/>
        <v>1155.7009</v>
      </c>
      <c r="BZ18" s="12">
        <f t="shared" si="16"/>
        <v>1.0003</v>
      </c>
      <c r="CA18" s="12">
        <f t="shared" si="16"/>
        <v>1156.7012</v>
      </c>
      <c r="CB18" s="12">
        <f t="shared" ref="CB18:CD18" si="18">SUM(CB12:CB17)</f>
        <v>1305.7209</v>
      </c>
      <c r="CC18" s="12">
        <f t="shared" si="18"/>
        <v>1.0004</v>
      </c>
      <c r="CD18" s="12">
        <f t="shared" si="18"/>
        <v>1306.7212999999999</v>
      </c>
    </row>
    <row r="19" spans="1:82" ht="30.75" customHeight="1" x14ac:dyDescent="0.25">
      <c r="A19" s="103" t="s">
        <v>254</v>
      </c>
      <c r="B19" s="104"/>
      <c r="C19" s="104"/>
      <c r="D19" s="104"/>
      <c r="E19" s="104"/>
      <c r="F19" s="104"/>
      <c r="G19" s="104"/>
      <c r="H19" s="104"/>
      <c r="I19" s="104"/>
      <c r="J19" s="104"/>
      <c r="K19" s="104"/>
      <c r="L19" s="104"/>
      <c r="M19" s="104"/>
      <c r="N19" s="104"/>
      <c r="O19" s="118"/>
      <c r="P19" s="104"/>
      <c r="Q19" s="104"/>
      <c r="R19" s="118"/>
      <c r="S19" s="104"/>
      <c r="T19" s="104"/>
      <c r="U19" s="118"/>
      <c r="V19" s="104"/>
      <c r="W19" s="104"/>
      <c r="X19" s="118"/>
      <c r="Y19" s="104"/>
      <c r="Z19" s="104"/>
      <c r="AA19" s="118"/>
      <c r="AB19" s="104"/>
      <c r="AC19" s="104"/>
      <c r="AD19" s="118"/>
      <c r="AE19" s="104"/>
      <c r="AF19" s="104"/>
      <c r="AG19" s="118"/>
      <c r="AH19" s="104"/>
      <c r="AI19" s="104"/>
      <c r="AJ19" s="118"/>
      <c r="AK19" s="104"/>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row>
    <row r="20" spans="1:82" ht="15.75" x14ac:dyDescent="0.25">
      <c r="A20" s="15" t="s">
        <v>252</v>
      </c>
      <c r="B20" s="6">
        <v>20.8888</v>
      </c>
      <c r="C20" s="6">
        <v>20.8888</v>
      </c>
      <c r="D20" s="6">
        <v>19.7865</v>
      </c>
      <c r="E20" s="6">
        <v>0</v>
      </c>
      <c r="F20" s="6">
        <v>19.7865</v>
      </c>
      <c r="G20" s="6">
        <v>21.026800000000001</v>
      </c>
      <c r="H20" s="6">
        <v>20.4468</v>
      </c>
      <c r="I20" s="6">
        <v>0</v>
      </c>
      <c r="J20" s="6">
        <v>19.7865</v>
      </c>
      <c r="K20" s="6">
        <f>Revenue!AA77</f>
        <v>20.4269</v>
      </c>
      <c r="L20" s="6"/>
      <c r="M20" s="6">
        <f>SUM(K20:L20)</f>
        <v>20.4269</v>
      </c>
      <c r="N20" s="6">
        <f>Revenue!AD77</f>
        <v>1.6504000000000001</v>
      </c>
      <c r="O20" s="45"/>
      <c r="P20" s="6">
        <f>SUM(N20:O20)</f>
        <v>1.6504000000000001</v>
      </c>
      <c r="Q20" s="6">
        <f>Revenue!AG77</f>
        <v>3.6006999999999998</v>
      </c>
      <c r="R20" s="45"/>
      <c r="S20" s="6">
        <f>SUM(Q20:R20)</f>
        <v>3.6006999999999998</v>
      </c>
      <c r="T20" s="6">
        <f>Revenue!AJ77</f>
        <v>3.2606999999999999</v>
      </c>
      <c r="U20" s="45"/>
      <c r="V20" s="6">
        <f>SUM(T20:U20)</f>
        <v>3.2606999999999999</v>
      </c>
      <c r="W20" s="6">
        <f>Revenue!AM77</f>
        <v>2.5007000000000001</v>
      </c>
      <c r="X20" s="45"/>
      <c r="Y20" s="6">
        <f>SUM(W20:X20)</f>
        <v>2.5007000000000001</v>
      </c>
      <c r="Z20" s="6">
        <f>Revenue!AP77</f>
        <v>7.7504999999999997</v>
      </c>
      <c r="AA20" s="45"/>
      <c r="AB20" s="6">
        <f>SUM(Z20:AA20)</f>
        <v>7.7504999999999997</v>
      </c>
      <c r="AC20" s="6">
        <f>Revenue!AS77</f>
        <v>7.4497999999999998</v>
      </c>
      <c r="AD20" s="45"/>
      <c r="AE20" s="6">
        <f>SUM(AC20:AD20)</f>
        <v>7.4497999999999998</v>
      </c>
      <c r="AF20" s="6">
        <f>Revenue!AV77</f>
        <v>5.8506999999999998</v>
      </c>
      <c r="AG20" s="45"/>
      <c r="AH20" s="6">
        <f>SUM(AF20:AG20)</f>
        <v>5.8506999999999998</v>
      </c>
      <c r="AI20" s="6">
        <f>Revenue!AY77</f>
        <v>5.8506999999999998</v>
      </c>
      <c r="AJ20" s="45"/>
      <c r="AK20" s="6">
        <f>SUM(AI20:AJ20)</f>
        <v>5.8506999999999998</v>
      </c>
      <c r="AL20" s="6">
        <f>Revenue!BB77</f>
        <v>6.9561999999999999</v>
      </c>
      <c r="AM20" s="45"/>
      <c r="AN20" s="6">
        <f>SUM(AL20:AM20)</f>
        <v>6.9561999999999999</v>
      </c>
      <c r="AO20" s="6">
        <f>Revenue!BE77</f>
        <v>6.6794000000000002</v>
      </c>
      <c r="AP20" s="45"/>
      <c r="AQ20" s="6">
        <f>SUM(AO20:AP20)</f>
        <v>6.6794000000000002</v>
      </c>
      <c r="AR20" s="6">
        <f>Revenue!BH165</f>
        <v>1E-4</v>
      </c>
      <c r="AS20" s="45"/>
      <c r="AT20" s="6">
        <f>SUM(AR20:AS20)</f>
        <v>1E-4</v>
      </c>
      <c r="AU20" s="6">
        <f>Revenue!BK165</f>
        <v>0</v>
      </c>
      <c r="AV20" s="45"/>
      <c r="AW20" s="6">
        <f>SUM(AU20:AV20)</f>
        <v>0</v>
      </c>
      <c r="AX20" s="6">
        <f>Revenue!BN77</f>
        <v>9.4600000000000009</v>
      </c>
      <c r="AY20" s="45"/>
      <c r="AZ20" s="6">
        <f>SUM(AX20:AY20)</f>
        <v>9.4600000000000009</v>
      </c>
      <c r="BA20" s="6">
        <f>Revenue!BQ77</f>
        <v>10.700699999999999</v>
      </c>
      <c r="BB20" s="45"/>
      <c r="BC20" s="6">
        <f>SUM(BA20:BB20)</f>
        <v>10.700699999999999</v>
      </c>
      <c r="BD20" s="6">
        <f>Revenue!BT77</f>
        <v>10.501200000000001</v>
      </c>
      <c r="BE20" s="45"/>
      <c r="BF20" s="6">
        <f>SUM(BD20:BE20)</f>
        <v>10.501200000000001</v>
      </c>
      <c r="BG20" s="6">
        <f>Revenue!BW77</f>
        <v>10.392799999999999</v>
      </c>
      <c r="BH20" s="45"/>
      <c r="BI20" s="6">
        <f>SUM(BG20:BH20)</f>
        <v>10.392799999999999</v>
      </c>
      <c r="BJ20" s="6">
        <f>Revenue!BZ77</f>
        <v>11.7752</v>
      </c>
      <c r="BK20" s="45"/>
      <c r="BL20" s="6">
        <f>SUM(BJ20:BK20)</f>
        <v>11.7752</v>
      </c>
      <c r="BM20" s="6">
        <f>Revenue!CC77</f>
        <v>13.775</v>
      </c>
      <c r="BN20" s="45"/>
      <c r="BO20" s="6">
        <f>SUM(BM20:BN20)</f>
        <v>13.775</v>
      </c>
      <c r="BP20" s="6">
        <f>Revenue!CC77</f>
        <v>13.775</v>
      </c>
      <c r="BQ20" s="45"/>
      <c r="BR20" s="6">
        <f>SUM(BP20:BQ20)</f>
        <v>13.775</v>
      </c>
      <c r="BS20" s="6">
        <f>Revenue!CF77</f>
        <v>13.770899999999999</v>
      </c>
      <c r="BT20" s="45"/>
      <c r="BU20" s="6">
        <f>SUM(BS20:BT20)</f>
        <v>13.770899999999999</v>
      </c>
      <c r="BV20" s="6">
        <f>Revenue!CI77</f>
        <v>15.2752</v>
      </c>
      <c r="BW20" s="45"/>
      <c r="BX20" s="6">
        <f>SUM(BV20:BW20)</f>
        <v>15.2752</v>
      </c>
      <c r="BY20" s="6">
        <f>Revenue!CL77</f>
        <v>16.5441</v>
      </c>
      <c r="BZ20" s="45"/>
      <c r="CA20" s="6">
        <f>SUM(BY20:BZ20)</f>
        <v>16.5441</v>
      </c>
      <c r="CB20" s="6">
        <f>Revenue!CO77</f>
        <v>18.295200000000001</v>
      </c>
      <c r="CC20" s="45"/>
      <c r="CD20" s="6">
        <f>SUM(CB20:CC20)</f>
        <v>18.295200000000001</v>
      </c>
    </row>
    <row r="21" spans="1:82" ht="15.75" x14ac:dyDescent="0.25">
      <c r="A21" s="15" t="s">
        <v>253</v>
      </c>
      <c r="B21" s="6">
        <v>3026.9101000000001</v>
      </c>
      <c r="C21" s="7">
        <v>2552.2269999999999</v>
      </c>
      <c r="D21" s="6">
        <v>2442.5245</v>
      </c>
      <c r="E21" s="6">
        <v>0</v>
      </c>
      <c r="F21" s="6">
        <v>2442.5245</v>
      </c>
      <c r="G21" s="6">
        <v>2574.9061000000002</v>
      </c>
      <c r="H21" s="6">
        <v>2296.1869000000002</v>
      </c>
      <c r="I21" s="6">
        <v>0</v>
      </c>
      <c r="J21" s="6">
        <v>2442.5245</v>
      </c>
      <c r="K21" s="6">
        <f>Revenue!AA81</f>
        <v>2284.1594</v>
      </c>
      <c r="L21" s="6"/>
      <c r="M21" s="6">
        <f>SUM(K21:L21)</f>
        <v>2284.1594</v>
      </c>
      <c r="N21" s="6">
        <f>Revenue!AD81</f>
        <v>2351.8834999999999</v>
      </c>
      <c r="O21" s="45"/>
      <c r="P21" s="6">
        <f>SUM(N21:O21)</f>
        <v>2351.8834999999999</v>
      </c>
      <c r="Q21" s="6">
        <f>Revenue!AG81</f>
        <v>2816.2808</v>
      </c>
      <c r="R21" s="45"/>
      <c r="S21" s="6">
        <f>SUM(Q21:R21)</f>
        <v>2816.2808</v>
      </c>
      <c r="T21" s="6">
        <f>Revenue!AJ81</f>
        <v>2645.1567</v>
      </c>
      <c r="U21" s="45"/>
      <c r="V21" s="6">
        <f>SUM(T21:U21)</f>
        <v>2645.1567</v>
      </c>
      <c r="W21" s="6">
        <f>Revenue!AM81</f>
        <v>2789.6641</v>
      </c>
      <c r="X21" s="45"/>
      <c r="Y21" s="6">
        <f>SUM(W21:X21)</f>
        <v>2789.6641</v>
      </c>
      <c r="Z21" s="6">
        <f>Revenue!AP81</f>
        <v>2852.098</v>
      </c>
      <c r="AA21" s="45"/>
      <c r="AB21" s="6">
        <f>SUM(Z21:AA21)</f>
        <v>2852.098</v>
      </c>
      <c r="AC21" s="6">
        <f>Revenue!AS81</f>
        <v>2803.3942999999999</v>
      </c>
      <c r="AD21" s="45"/>
      <c r="AE21" s="6">
        <f>SUM(AC21:AD21)</f>
        <v>2803.3942999999999</v>
      </c>
      <c r="AF21" s="6">
        <f>Revenue!AV81</f>
        <v>3183.6277</v>
      </c>
      <c r="AG21" s="45"/>
      <c r="AH21" s="6">
        <f>SUM(AF21:AG21)</f>
        <v>3183.6277</v>
      </c>
      <c r="AI21" s="6">
        <f>Revenue!AY81</f>
        <v>3182.6223</v>
      </c>
      <c r="AJ21" s="45"/>
      <c r="AK21" s="6">
        <f>SUM(AI21:AJ21)</f>
        <v>3182.6223</v>
      </c>
      <c r="AL21" s="6">
        <f>Revenue!BB81</f>
        <v>3607.5807000000004</v>
      </c>
      <c r="AM21" s="45"/>
      <c r="AN21" s="6">
        <f>SUM(AL21:AM21)</f>
        <v>3607.5807000000004</v>
      </c>
      <c r="AO21" s="6">
        <f>Revenue!BE81</f>
        <v>3402.3651</v>
      </c>
      <c r="AP21" s="45"/>
      <c r="AQ21" s="6">
        <f>SUM(AO21:AP21)</f>
        <v>3402.3651</v>
      </c>
      <c r="AR21" s="6">
        <f>Revenue!BH81</f>
        <v>2738.4692999999997</v>
      </c>
      <c r="AS21" s="45"/>
      <c r="AT21" s="6">
        <f>SUM(AR21:AS21)</f>
        <v>2738.4692999999997</v>
      </c>
      <c r="AU21" s="6">
        <f>Revenue!BK81</f>
        <v>3576.2421000000004</v>
      </c>
      <c r="AV21" s="45"/>
      <c r="AW21" s="6">
        <f>SUM(AU21:AV21)</f>
        <v>3576.2421000000004</v>
      </c>
      <c r="AX21" s="6">
        <f>Revenue!BN81</f>
        <v>3596.549</v>
      </c>
      <c r="AY21" s="45"/>
      <c r="AZ21" s="6">
        <f>SUM(AX21:AY21)</f>
        <v>3596.549</v>
      </c>
      <c r="BA21" s="6">
        <f>Revenue!BQ81</f>
        <v>3126.7302</v>
      </c>
      <c r="BB21" s="45"/>
      <c r="BC21" s="6">
        <f>SUM(BA21:BB21)</f>
        <v>3126.7302</v>
      </c>
      <c r="BD21" s="6">
        <f>Revenue!BT81</f>
        <v>4057.5594000000001</v>
      </c>
      <c r="BE21" s="45"/>
      <c r="BF21" s="6">
        <f>SUM(BD21:BE21)</f>
        <v>4057.5594000000001</v>
      </c>
      <c r="BG21" s="6">
        <f>Revenue!BW81</f>
        <v>3923.7669999999998</v>
      </c>
      <c r="BH21" s="45"/>
      <c r="BI21" s="6">
        <f>SUM(BG21:BH21)</f>
        <v>3923.7669999999998</v>
      </c>
      <c r="BJ21" s="6">
        <f>Revenue!BZ81</f>
        <v>4342.5241000000005</v>
      </c>
      <c r="BK21" s="45"/>
      <c r="BL21" s="6">
        <f>SUM(BJ21:BK21)</f>
        <v>4342.5241000000005</v>
      </c>
      <c r="BM21" s="6">
        <f>Revenue!CC81</f>
        <v>4523.0025999999998</v>
      </c>
      <c r="BN21" s="45"/>
      <c r="BO21" s="6">
        <f>SUM(BM21:BN21)</f>
        <v>4523.0025999999998</v>
      </c>
      <c r="BP21" s="6">
        <f>Revenue!CC81</f>
        <v>4523.0025999999998</v>
      </c>
      <c r="BQ21" s="45"/>
      <c r="BR21" s="6">
        <f>SUM(BP21:BQ21)</f>
        <v>4523.0025999999998</v>
      </c>
      <c r="BS21" s="6">
        <f>Revenue!CF81</f>
        <v>2999.8757000000001</v>
      </c>
      <c r="BT21" s="45"/>
      <c r="BU21" s="6">
        <f>SUM(BS21:BT21)</f>
        <v>2999.8757000000001</v>
      </c>
      <c r="BV21" s="6">
        <f>Revenue!CI81</f>
        <v>4245.8141999999998</v>
      </c>
      <c r="BW21" s="45"/>
      <c r="BX21" s="6">
        <f>SUM(BV21:BW21)</f>
        <v>4245.8141999999998</v>
      </c>
      <c r="BY21" s="6">
        <f>Revenue!CL81</f>
        <v>4592.4804000000004</v>
      </c>
      <c r="BZ21" s="45"/>
      <c r="CA21" s="6">
        <f>SUM(BY21:BZ21)</f>
        <v>4592.4804000000004</v>
      </c>
      <c r="CB21" s="6">
        <f>Revenue!CO81</f>
        <v>4630.7340999999997</v>
      </c>
      <c r="CC21" s="45"/>
      <c r="CD21" s="6">
        <f>SUM(CB21:CC21)</f>
        <v>4630.7340999999997</v>
      </c>
    </row>
    <row r="22" spans="1:82" ht="15.75" x14ac:dyDescent="0.25">
      <c r="A22" s="11" t="s">
        <v>143</v>
      </c>
      <c r="B22" s="10">
        <v>3047.7989000000002</v>
      </c>
      <c r="C22" s="11">
        <v>2573.1158</v>
      </c>
      <c r="D22" s="10">
        <v>2462.3110000000001</v>
      </c>
      <c r="E22" s="10">
        <v>0</v>
      </c>
      <c r="F22" s="10">
        <v>2462.3110000000001</v>
      </c>
      <c r="G22" s="11">
        <v>2595.9329000000002</v>
      </c>
      <c r="H22" s="10">
        <v>2316.6337000000003</v>
      </c>
      <c r="I22" s="10">
        <v>0</v>
      </c>
      <c r="J22" s="10">
        <v>2462.3110000000001</v>
      </c>
      <c r="K22" s="10">
        <f t="shared" ref="K22:BU22" si="19">SUM(K20:K21)</f>
        <v>2304.5862999999999</v>
      </c>
      <c r="L22" s="10">
        <f t="shared" si="19"/>
        <v>0</v>
      </c>
      <c r="M22" s="10">
        <f t="shared" si="19"/>
        <v>2304.5862999999999</v>
      </c>
      <c r="N22" s="10">
        <f t="shared" si="19"/>
        <v>2353.5338999999999</v>
      </c>
      <c r="O22" s="12"/>
      <c r="P22" s="10">
        <f t="shared" si="19"/>
        <v>2353.5338999999999</v>
      </c>
      <c r="Q22" s="10">
        <f t="shared" si="19"/>
        <v>2819.8815</v>
      </c>
      <c r="R22" s="12"/>
      <c r="S22" s="10">
        <f t="shared" si="19"/>
        <v>2819.8815</v>
      </c>
      <c r="T22" s="10">
        <f t="shared" si="19"/>
        <v>2648.4173999999998</v>
      </c>
      <c r="U22" s="12"/>
      <c r="V22" s="10">
        <f t="shared" si="19"/>
        <v>2648.4173999999998</v>
      </c>
      <c r="W22" s="10">
        <f t="shared" si="19"/>
        <v>2792.1648</v>
      </c>
      <c r="X22" s="12"/>
      <c r="Y22" s="10">
        <f t="shared" si="19"/>
        <v>2792.1648</v>
      </c>
      <c r="Z22" s="10">
        <f t="shared" si="19"/>
        <v>2859.8485000000001</v>
      </c>
      <c r="AA22" s="12"/>
      <c r="AB22" s="12">
        <f t="shared" si="19"/>
        <v>2859.8485000000001</v>
      </c>
      <c r="AC22" s="12">
        <f t="shared" si="19"/>
        <v>2810.8440999999998</v>
      </c>
      <c r="AD22" s="12"/>
      <c r="AE22" s="12">
        <f>SUM(AE20:AE21)</f>
        <v>2810.8440999999998</v>
      </c>
      <c r="AF22" s="12">
        <f t="shared" ref="AF22" si="20">SUM(AF20:AF21)</f>
        <v>3189.4784</v>
      </c>
      <c r="AG22" s="12"/>
      <c r="AH22" s="12">
        <f t="shared" ref="AH22:AI22" si="21">SUM(AH20:AH21)</f>
        <v>3189.4784</v>
      </c>
      <c r="AI22" s="12">
        <f t="shared" si="21"/>
        <v>3188.473</v>
      </c>
      <c r="AJ22" s="12"/>
      <c r="AK22" s="12">
        <f t="shared" si="19"/>
        <v>3188.473</v>
      </c>
      <c r="AL22" s="12">
        <f t="shared" si="19"/>
        <v>3614.5369000000005</v>
      </c>
      <c r="AM22" s="12"/>
      <c r="AN22" s="12">
        <f t="shared" si="19"/>
        <v>3614.5369000000005</v>
      </c>
      <c r="AO22" s="12">
        <f t="shared" si="19"/>
        <v>3409.0445</v>
      </c>
      <c r="AP22" s="12"/>
      <c r="AQ22" s="12">
        <f t="shared" si="19"/>
        <v>3409.0445</v>
      </c>
      <c r="AR22" s="12">
        <f t="shared" si="19"/>
        <v>2738.4694</v>
      </c>
      <c r="AS22" s="12"/>
      <c r="AT22" s="12">
        <f t="shared" si="19"/>
        <v>2738.4694</v>
      </c>
      <c r="AU22" s="12">
        <f t="shared" si="19"/>
        <v>3576.2421000000004</v>
      </c>
      <c r="AV22" s="12"/>
      <c r="AW22" s="12">
        <f t="shared" si="19"/>
        <v>3576.2421000000004</v>
      </c>
      <c r="AX22" s="12">
        <f t="shared" si="19"/>
        <v>3606.009</v>
      </c>
      <c r="AY22" s="12"/>
      <c r="AZ22" s="12">
        <f t="shared" si="19"/>
        <v>3606.009</v>
      </c>
      <c r="BA22" s="12">
        <f t="shared" si="19"/>
        <v>3137.4308999999998</v>
      </c>
      <c r="BB22" s="12"/>
      <c r="BC22" s="12">
        <f t="shared" si="19"/>
        <v>3137.4308999999998</v>
      </c>
      <c r="BD22" s="12">
        <f t="shared" si="19"/>
        <v>4068.0606000000002</v>
      </c>
      <c r="BE22" s="12"/>
      <c r="BF22" s="12">
        <f t="shared" si="19"/>
        <v>4068.0606000000002</v>
      </c>
      <c r="BG22" s="12">
        <f t="shared" si="19"/>
        <v>3934.1597999999999</v>
      </c>
      <c r="BH22" s="12"/>
      <c r="BI22" s="12">
        <f t="shared" si="19"/>
        <v>3934.1597999999999</v>
      </c>
      <c r="BJ22" s="12">
        <f t="shared" si="19"/>
        <v>4354.2993000000006</v>
      </c>
      <c r="BK22" s="12"/>
      <c r="BL22" s="12">
        <f t="shared" si="19"/>
        <v>4354.2993000000006</v>
      </c>
      <c r="BM22" s="12">
        <f t="shared" si="19"/>
        <v>4536.7775999999994</v>
      </c>
      <c r="BN22" s="12"/>
      <c r="BO22" s="12">
        <f>SUM(BO20:BO21)</f>
        <v>4536.7775999999994</v>
      </c>
      <c r="BP22" s="12">
        <f>SUM(BP20:BP21)</f>
        <v>4536.7775999999994</v>
      </c>
      <c r="BQ22" s="12"/>
      <c r="BR22" s="12">
        <f>SUM(BP22:BQ22)</f>
        <v>4536.7775999999994</v>
      </c>
      <c r="BS22" s="12">
        <f t="shared" si="19"/>
        <v>3013.6466</v>
      </c>
      <c r="BT22" s="12"/>
      <c r="BU22" s="12">
        <f t="shared" si="19"/>
        <v>3013.6466</v>
      </c>
      <c r="BV22" s="12">
        <f>SUM(BV20:BV21)</f>
        <v>4261.0893999999998</v>
      </c>
      <c r="BW22" s="12"/>
      <c r="BX22" s="12">
        <f>SUM(BV22:BW22)</f>
        <v>4261.0893999999998</v>
      </c>
      <c r="BY22" s="12">
        <f>SUM(BY20:BY21)</f>
        <v>4609.0245000000004</v>
      </c>
      <c r="BZ22" s="12"/>
      <c r="CA22" s="12">
        <f>SUM(BY22:BZ22)</f>
        <v>4609.0245000000004</v>
      </c>
      <c r="CB22" s="12">
        <f>SUM(CB20:CB21)</f>
        <v>4649.0292999999992</v>
      </c>
      <c r="CC22" s="12"/>
      <c r="CD22" s="12">
        <f>SUM(CB22:CC22)</f>
        <v>4649.0292999999992</v>
      </c>
    </row>
    <row r="23" spans="1:82" ht="27" customHeight="1" x14ac:dyDescent="0.25">
      <c r="A23" s="101" t="s">
        <v>144</v>
      </c>
      <c r="B23" s="102"/>
      <c r="C23" s="102"/>
      <c r="D23" s="102"/>
      <c r="E23" s="102"/>
      <c r="F23" s="102"/>
      <c r="G23" s="102"/>
      <c r="H23" s="102"/>
      <c r="I23" s="102"/>
      <c r="J23" s="102"/>
      <c r="K23" s="102"/>
      <c r="L23" s="102"/>
      <c r="M23" s="102"/>
      <c r="N23" s="102"/>
      <c r="O23" s="118"/>
      <c r="P23" s="102"/>
      <c r="Q23" s="102"/>
      <c r="R23" s="118"/>
      <c r="S23" s="102"/>
      <c r="T23" s="102"/>
      <c r="U23" s="118"/>
      <c r="V23" s="102"/>
      <c r="W23" s="102"/>
      <c r="X23" s="118"/>
      <c r="Y23" s="102"/>
      <c r="Z23" s="102"/>
      <c r="AA23" s="118"/>
      <c r="AB23" s="102"/>
      <c r="AC23" s="102"/>
      <c r="AD23" s="118"/>
      <c r="AE23" s="102"/>
      <c r="AF23" s="102"/>
      <c r="AG23" s="118"/>
      <c r="AH23" s="102"/>
      <c r="AI23" s="102"/>
      <c r="AJ23" s="118"/>
      <c r="AK23" s="102"/>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row>
    <row r="24" spans="1:82" s="134" customFormat="1" ht="15.75" x14ac:dyDescent="0.25">
      <c r="A24" s="62" t="s">
        <v>145</v>
      </c>
      <c r="B24" s="133">
        <v>1695.6867</v>
      </c>
      <c r="C24" s="135">
        <v>1592.0543</v>
      </c>
      <c r="D24" s="133">
        <v>1305.5617</v>
      </c>
      <c r="E24" s="133">
        <v>38.116799999999998</v>
      </c>
      <c r="F24" s="63">
        <v>1343.6785</v>
      </c>
      <c r="G24" s="133">
        <v>1667.2626</v>
      </c>
      <c r="H24" s="133">
        <v>1482.1525000000001</v>
      </c>
      <c r="I24" s="133">
        <v>27.840499999999999</v>
      </c>
      <c r="J24" s="63">
        <v>1509.9930000000002</v>
      </c>
      <c r="K24" s="133">
        <f>Revenue!AA230</f>
        <v>1420.7975000000001</v>
      </c>
      <c r="L24" s="133">
        <f>Capital!AA87</f>
        <v>25.848299999999998</v>
      </c>
      <c r="M24" s="63">
        <f>SUM(K24+L24)</f>
        <v>1446.6458000000002</v>
      </c>
      <c r="N24" s="133">
        <f>Revenue!AD230</f>
        <v>1503.5344</v>
      </c>
      <c r="O24" s="133">
        <f>Capital!AE88</f>
        <v>85.46050000000001</v>
      </c>
      <c r="P24" s="63">
        <f>SUM(N24+O24)</f>
        <v>1588.9948999999999</v>
      </c>
      <c r="Q24" s="133">
        <f>Revenue!AG230</f>
        <v>1574.2772</v>
      </c>
      <c r="R24" s="133">
        <f>Capital!AH88</f>
        <v>53.900500000000001</v>
      </c>
      <c r="S24" s="63">
        <f>SUM(Q24+R24)</f>
        <v>1628.1777</v>
      </c>
      <c r="T24" s="133">
        <f>Revenue!AJ230</f>
        <v>1477.6471999999999</v>
      </c>
      <c r="U24" s="133">
        <f>Capital!AK88</f>
        <v>18.371600000000001</v>
      </c>
      <c r="V24" s="63">
        <f>SUM(T24+U24)</f>
        <v>1496.0187999999998</v>
      </c>
      <c r="W24" s="133">
        <f>Revenue!AM230</f>
        <v>1988.7409</v>
      </c>
      <c r="X24" s="133">
        <f>Capital!AN88</f>
        <v>42.618099999999998</v>
      </c>
      <c r="Y24" s="63">
        <f>SUM(W24+X24)</f>
        <v>2031.3589999999999</v>
      </c>
      <c r="Z24" s="133">
        <f>Revenue!AP230</f>
        <v>2237.4244000000003</v>
      </c>
      <c r="AA24" s="133">
        <f>Capital!AQ88</f>
        <v>19.145099999999999</v>
      </c>
      <c r="AB24" s="63">
        <f>SUM(Z24+AA24)</f>
        <v>2256.5695000000005</v>
      </c>
      <c r="AC24" s="133">
        <f>Revenue!AS230</f>
        <v>1749.8386</v>
      </c>
      <c r="AD24" s="133">
        <f>Capital!AT88</f>
        <v>0.39629999999999999</v>
      </c>
      <c r="AE24" s="63">
        <f>SUM(AC24+AD24)</f>
        <v>1750.2349000000002</v>
      </c>
      <c r="AF24" s="133">
        <f>Revenue!AV230</f>
        <v>2607.9928</v>
      </c>
      <c r="AG24" s="133">
        <f>Capital!AW88</f>
        <v>26.155000000000001</v>
      </c>
      <c r="AH24" s="63">
        <f>SUM(AF24:AG24)</f>
        <v>2634.1478000000002</v>
      </c>
      <c r="AI24" s="133">
        <f>Revenue!AY230</f>
        <v>2507.8804999999998</v>
      </c>
      <c r="AJ24" s="133">
        <f>Capital!AZ88</f>
        <v>35.305199999999999</v>
      </c>
      <c r="AK24" s="63">
        <f>SUM(AI24:AJ24)</f>
        <v>2543.1856999999995</v>
      </c>
      <c r="AL24" s="133">
        <f>Revenue!BB230</f>
        <v>2023.8806</v>
      </c>
      <c r="AM24" s="133">
        <f>Capital!BC88</f>
        <v>22.440199999999997</v>
      </c>
      <c r="AN24" s="63">
        <f>SUM(AL24+AM24)</f>
        <v>2046.3208</v>
      </c>
      <c r="AO24" s="133">
        <f>Revenue!BE230</f>
        <v>1739.6788000000001</v>
      </c>
      <c r="AP24" s="133">
        <f>Capital!BF88</f>
        <v>19.895499999999998</v>
      </c>
      <c r="AQ24" s="63">
        <f>SUM(AO24+AP24)</f>
        <v>1759.5743000000002</v>
      </c>
      <c r="AR24" s="133">
        <f>Revenue!BH230</f>
        <v>2131.3204999999998</v>
      </c>
      <c r="AS24" s="133">
        <f>Capital!BI88</f>
        <v>9.3908000000000005</v>
      </c>
      <c r="AT24" s="63">
        <f>SUM(AR24+AS24)</f>
        <v>2140.7112999999999</v>
      </c>
      <c r="AU24" s="133">
        <f>Revenue!BK230</f>
        <v>2390.8634999999999</v>
      </c>
      <c r="AV24" s="133">
        <f>Capital!BL88</f>
        <v>7.1909999999999998</v>
      </c>
      <c r="AW24" s="63">
        <f>SUM(AU24+AV24)</f>
        <v>2398.0544999999997</v>
      </c>
      <c r="AX24" s="133">
        <f>Revenue!BN230</f>
        <v>2194.1381000000001</v>
      </c>
      <c r="AY24" s="133">
        <f>Capital!BO88</f>
        <v>4.8671000000000006</v>
      </c>
      <c r="AZ24" s="63">
        <f>SUM(AX24+AY24)</f>
        <v>2199.0052000000001</v>
      </c>
      <c r="BA24" s="133">
        <f>Revenue!BQ230</f>
        <v>2514.3221000000003</v>
      </c>
      <c r="BB24" s="133">
        <f>Capital!BR88</f>
        <v>34.679699999999997</v>
      </c>
      <c r="BC24" s="63">
        <f>SUM(BA24+BB24)</f>
        <v>2549.0018000000005</v>
      </c>
      <c r="BD24" s="133">
        <f>Revenue!BT230</f>
        <v>2609.1386000000002</v>
      </c>
      <c r="BE24" s="133">
        <f>Capital!BU88</f>
        <v>1.7004999999999999</v>
      </c>
      <c r="BF24" s="63">
        <f>SUM(BD24+BE24)</f>
        <v>2610.8391000000001</v>
      </c>
      <c r="BG24" s="133">
        <f>Revenue!BW230</f>
        <v>2396.0371</v>
      </c>
      <c r="BH24" s="133">
        <f>Capital!BX88</f>
        <v>1.6936</v>
      </c>
      <c r="BI24" s="63">
        <f>SUM(BG24+BH24)</f>
        <v>2397.7307000000001</v>
      </c>
      <c r="BJ24" s="133">
        <f>Revenue!BZ230</f>
        <v>2696.3643999999999</v>
      </c>
      <c r="BK24" s="133">
        <f>Capital!CA88</f>
        <v>20.600099999999998</v>
      </c>
      <c r="BL24" s="63">
        <f>SUM(BJ24+BK24)</f>
        <v>2716.9645</v>
      </c>
      <c r="BM24" s="133">
        <f>Revenue!CC230</f>
        <v>3018.5866000000001</v>
      </c>
      <c r="BN24" s="133">
        <f>Capital!CD88</f>
        <v>3.5001000000000002</v>
      </c>
      <c r="BO24" s="63">
        <f>SUM(BM24+BN24)</f>
        <v>3022.0867000000003</v>
      </c>
      <c r="BP24" s="133">
        <f>Revenue!CF230</f>
        <v>2700.3414999999995</v>
      </c>
      <c r="BQ24" s="133">
        <f>Capital!CG88</f>
        <v>1.1900999999999999</v>
      </c>
      <c r="BR24" s="63">
        <f>SUM(BP24:BQ24)</f>
        <v>2701.5315999999993</v>
      </c>
      <c r="BS24" s="133">
        <f>Revenue!CI230</f>
        <v>3046.6048999999998</v>
      </c>
      <c r="BT24" s="133">
        <f>Capital!CJ88</f>
        <v>17.000700000000002</v>
      </c>
      <c r="BU24" s="63">
        <f>SUM(BS24+BT24)</f>
        <v>3063.6055999999999</v>
      </c>
      <c r="BV24" s="133">
        <f>Revenue!CL230</f>
        <v>3117.6819</v>
      </c>
      <c r="BW24" s="133">
        <f>Capital!CM88</f>
        <v>35.397300000000001</v>
      </c>
      <c r="BX24" s="63">
        <f>SUM(BV24:BW24)</f>
        <v>3153.0792000000001</v>
      </c>
      <c r="BY24" s="133">
        <f>Revenue!CO230</f>
        <v>3281.6905000000002</v>
      </c>
      <c r="BZ24" s="133">
        <f>Capital!CP88</f>
        <v>28.834299999999999</v>
      </c>
      <c r="CA24" s="63">
        <f>SUM(BY24:BZ24)</f>
        <v>3310.5248000000001</v>
      </c>
      <c r="CB24" s="133">
        <f>Revenue!CR230</f>
        <v>3654.7570000000001</v>
      </c>
      <c r="CC24" s="133">
        <f>Capital!CS88</f>
        <v>30.034399999999998</v>
      </c>
      <c r="CD24" s="63">
        <f>SUM(CB24:CC24)</f>
        <v>3684.7914000000001</v>
      </c>
    </row>
    <row r="25" spans="1:82" ht="15.75" x14ac:dyDescent="0.25">
      <c r="A25" s="15" t="s">
        <v>146</v>
      </c>
      <c r="B25" s="9">
        <v>659.44920000000002</v>
      </c>
      <c r="C25" s="6">
        <v>683.46</v>
      </c>
      <c r="D25" s="6">
        <v>0</v>
      </c>
      <c r="E25" s="6">
        <v>0</v>
      </c>
      <c r="F25" s="6">
        <v>0</v>
      </c>
      <c r="G25" s="7">
        <v>709.27</v>
      </c>
      <c r="H25" s="6">
        <v>709.26649999999995</v>
      </c>
      <c r="I25" s="6">
        <v>0</v>
      </c>
      <c r="J25" s="6">
        <v>709.26649999999995</v>
      </c>
      <c r="K25" s="6">
        <f>Revenue!AA13</f>
        <v>705.74040000000002</v>
      </c>
      <c r="L25" s="6"/>
      <c r="M25" s="46">
        <f>SUM(K25+L25)</f>
        <v>705.74040000000002</v>
      </c>
      <c r="N25" s="6">
        <f>Revenue!AD13</f>
        <v>709.26650000000006</v>
      </c>
      <c r="O25" s="45"/>
      <c r="P25" s="46">
        <f>SUM(N25+O25)</f>
        <v>709.26650000000006</v>
      </c>
      <c r="Q25" s="6">
        <f>Revenue!AG13</f>
        <v>709.26649999999995</v>
      </c>
      <c r="R25" s="45"/>
      <c r="S25" s="46">
        <f>SUM(Q25+R25)</f>
        <v>709.26649999999995</v>
      </c>
      <c r="T25" s="6">
        <f>Revenue!AJ13</f>
        <v>685.87009999999998</v>
      </c>
      <c r="U25" s="45"/>
      <c r="V25" s="46">
        <f>SUM(T25+U25)</f>
        <v>685.87009999999998</v>
      </c>
      <c r="W25" s="6">
        <f>Revenue!AM13</f>
        <v>1015</v>
      </c>
      <c r="X25" s="45"/>
      <c r="Y25" s="46">
        <f>SUM(W25+X25)</f>
        <v>1015</v>
      </c>
      <c r="Z25" s="6">
        <f>Revenue!AP13</f>
        <v>1169.9103</v>
      </c>
      <c r="AA25" s="45"/>
      <c r="AB25" s="46">
        <f>SUM(Z25+AA25)</f>
        <v>1169.9103</v>
      </c>
      <c r="AC25" s="6">
        <f>Revenue!AS13</f>
        <v>1063.6769999999999</v>
      </c>
      <c r="AD25" s="45"/>
      <c r="AE25" s="46">
        <f>SUM(AC25+AD25)</f>
        <v>1063.6769999999999</v>
      </c>
      <c r="AF25" s="6">
        <f>Revenue!AV13</f>
        <v>1430.1371999999999</v>
      </c>
      <c r="AG25" s="45"/>
      <c r="AH25" s="46">
        <f>SUM(AF25:AG25)</f>
        <v>1430.1371999999999</v>
      </c>
      <c r="AI25" s="6">
        <f>Revenue!AY13</f>
        <v>1430.1371999999999</v>
      </c>
      <c r="AJ25" s="45"/>
      <c r="AK25" s="46">
        <f>SUM(AI25:AJ25)</f>
        <v>1430.1371999999999</v>
      </c>
      <c r="AL25" s="6">
        <f>Revenue!BB13</f>
        <v>1362.4614999999999</v>
      </c>
      <c r="AM25" s="45"/>
      <c r="AN25" s="46">
        <f>SUM(AL25+AM25)</f>
        <v>1362.4614999999999</v>
      </c>
      <c r="AO25" s="6">
        <f>Revenue!BE13</f>
        <v>1331.1425999999999</v>
      </c>
      <c r="AP25" s="45"/>
      <c r="AQ25" s="46">
        <f>SUM(AO25+AP25)</f>
        <v>1331.1425999999999</v>
      </c>
      <c r="AR25" s="6">
        <f>Revenue!BH13</f>
        <v>1540.902</v>
      </c>
      <c r="AS25" s="45"/>
      <c r="AT25" s="46">
        <f>SUM(AR25+AS25)</f>
        <v>1540.902</v>
      </c>
      <c r="AU25" s="6">
        <f>Revenue!BK13</f>
        <v>1002.573</v>
      </c>
      <c r="AV25" s="45"/>
      <c r="AW25" s="46">
        <f>SUM(AU25+AV25)</f>
        <v>1002.573</v>
      </c>
      <c r="AX25" s="6">
        <f>Revenue!BN13</f>
        <v>922.32240000000002</v>
      </c>
      <c r="AY25" s="45"/>
      <c r="AZ25" s="46">
        <f>SUM(AX25+AY25)</f>
        <v>922.32240000000002</v>
      </c>
      <c r="BA25" s="6">
        <f>Revenue!BQ13</f>
        <v>1061.9552999999999</v>
      </c>
      <c r="BB25" s="45"/>
      <c r="BC25" s="46">
        <f>SUM(BA25+BB25)</f>
        <v>1061.9552999999999</v>
      </c>
      <c r="BD25" s="6">
        <f>Revenue!BT13</f>
        <v>1631.1372999999999</v>
      </c>
      <c r="BE25" s="45"/>
      <c r="BF25" s="46">
        <f>SUM(BD25+BE25)</f>
        <v>1631.1372999999999</v>
      </c>
      <c r="BG25" s="6">
        <f>Revenue!BW13</f>
        <v>973.07339999999999</v>
      </c>
      <c r="BH25" s="45"/>
      <c r="BI25" s="46">
        <f>SUM(BG25+BH25)</f>
        <v>973.07339999999999</v>
      </c>
      <c r="BJ25" s="6">
        <f>Revenue!BZ13</f>
        <v>1444.2488999999998</v>
      </c>
      <c r="BK25" s="45"/>
      <c r="BL25" s="46">
        <f>SUM(BJ25+BK25)</f>
        <v>1444.2488999999998</v>
      </c>
      <c r="BM25" s="6">
        <f>Revenue!CC13</f>
        <v>1900.5126999999998</v>
      </c>
      <c r="BN25" s="45"/>
      <c r="BO25" s="46">
        <f>SUM(BM25+BN25)</f>
        <v>1900.5126999999998</v>
      </c>
      <c r="BP25" s="6">
        <f>Revenue!CF13</f>
        <v>1281.4398999999999</v>
      </c>
      <c r="BQ25" s="45"/>
      <c r="BR25" s="46">
        <f>SUM(BP25:BQ25)</f>
        <v>1281.4398999999999</v>
      </c>
      <c r="BS25" s="6">
        <f>Revenue!CI13</f>
        <v>1839.0850999999998</v>
      </c>
      <c r="BT25" s="45"/>
      <c r="BU25" s="46">
        <f>SUM(BS25+BT25)</f>
        <v>1839.0850999999998</v>
      </c>
      <c r="BV25" s="6">
        <f>Revenue!CL13</f>
        <v>2259.1967</v>
      </c>
      <c r="BW25" s="45"/>
      <c r="BX25" s="46">
        <f>SUM(BV25:BW25)</f>
        <v>2259.1967</v>
      </c>
      <c r="BY25" s="6">
        <f>Revenue!CO13</f>
        <v>1749.9791</v>
      </c>
      <c r="BZ25" s="45"/>
      <c r="CA25" s="46">
        <f>SUM(BY25:BZ25)</f>
        <v>1749.9791</v>
      </c>
      <c r="CB25" s="6">
        <f>Revenue!CR13</f>
        <v>2055.8815999999997</v>
      </c>
      <c r="CC25" s="45"/>
      <c r="CD25" s="46">
        <f>SUM(CB25:CC25)</f>
        <v>2055.8815999999997</v>
      </c>
    </row>
    <row r="26" spans="1:82" ht="15.75" x14ac:dyDescent="0.25">
      <c r="A26" s="13" t="s">
        <v>147</v>
      </c>
      <c r="B26" s="12">
        <v>2355.1359000000002</v>
      </c>
      <c r="C26" s="12">
        <v>2275.5142999999998</v>
      </c>
      <c r="D26" s="12">
        <v>1305.5617</v>
      </c>
      <c r="E26" s="12">
        <v>38.116799999999998</v>
      </c>
      <c r="F26" s="12">
        <v>1343.6785</v>
      </c>
      <c r="G26" s="12">
        <v>2376.5326</v>
      </c>
      <c r="H26" s="12">
        <v>2191.4189999999999</v>
      </c>
      <c r="I26" s="12">
        <v>27.840499999999999</v>
      </c>
      <c r="J26" s="12">
        <v>2219.2595000000001</v>
      </c>
      <c r="K26" s="12">
        <f t="shared" ref="K26:W26" si="22">SUM(K24:K25)</f>
        <v>2126.5379000000003</v>
      </c>
      <c r="L26" s="12">
        <f t="shared" si="22"/>
        <v>25.848299999999998</v>
      </c>
      <c r="M26" s="12">
        <f t="shared" si="22"/>
        <v>2152.3862000000004</v>
      </c>
      <c r="N26" s="12">
        <f t="shared" si="22"/>
        <v>2212.8009000000002</v>
      </c>
      <c r="O26" s="12">
        <f>SUM(O24:O25)</f>
        <v>85.46050000000001</v>
      </c>
      <c r="P26" s="12">
        <f t="shared" si="22"/>
        <v>2298.2613999999999</v>
      </c>
      <c r="Q26" s="12">
        <f t="shared" si="22"/>
        <v>2283.5437000000002</v>
      </c>
      <c r="R26" s="12">
        <f>SUM(R24:R25)</f>
        <v>53.900500000000001</v>
      </c>
      <c r="S26" s="12">
        <f>SUM(S24:S25)</f>
        <v>2337.4441999999999</v>
      </c>
      <c r="T26" s="12">
        <f>SUM(T24:T25)</f>
        <v>2163.5173</v>
      </c>
      <c r="U26" s="12">
        <f>SUM(U24:U25)</f>
        <v>18.371600000000001</v>
      </c>
      <c r="V26" s="12">
        <f>SUM(V24:V25)</f>
        <v>2181.8888999999999</v>
      </c>
      <c r="W26" s="12">
        <f t="shared" si="22"/>
        <v>3003.7408999999998</v>
      </c>
      <c r="X26" s="12">
        <f>SUM(X24:X25)</f>
        <v>42.618099999999998</v>
      </c>
      <c r="Y26" s="12">
        <f>SUM(Y24:Y25)</f>
        <v>3046.3589999999999</v>
      </c>
      <c r="Z26" s="12">
        <f t="shared" ref="Z26:BU26" si="23">SUM(Z24:Z25)</f>
        <v>3407.3347000000003</v>
      </c>
      <c r="AA26" s="12">
        <f>SUM(AA24:AA25)</f>
        <v>19.145099999999999</v>
      </c>
      <c r="AB26" s="12">
        <f t="shared" si="23"/>
        <v>3426.4798000000005</v>
      </c>
      <c r="AC26" s="12">
        <f t="shared" si="23"/>
        <v>2813.5155999999997</v>
      </c>
      <c r="AD26" s="12">
        <f>SUM(AD24:AD25)</f>
        <v>0.39629999999999999</v>
      </c>
      <c r="AE26" s="12">
        <f t="shared" si="23"/>
        <v>2813.9119000000001</v>
      </c>
      <c r="AF26" s="12">
        <f t="shared" ref="AF26" si="24">SUM(AF24:AF25)</f>
        <v>4038.13</v>
      </c>
      <c r="AG26" s="12">
        <f>SUM(AG24:AG25)</f>
        <v>26.155000000000001</v>
      </c>
      <c r="AH26" s="12">
        <f t="shared" si="23"/>
        <v>4064.2849999999999</v>
      </c>
      <c r="AI26" s="12">
        <f t="shared" si="23"/>
        <v>3938.0176999999994</v>
      </c>
      <c r="AJ26" s="12">
        <f>SUM(AJ24:AJ25)</f>
        <v>35.305199999999999</v>
      </c>
      <c r="AK26" s="12">
        <f t="shared" si="23"/>
        <v>3973.3228999999992</v>
      </c>
      <c r="AL26" s="12">
        <f t="shared" si="23"/>
        <v>3386.3420999999998</v>
      </c>
      <c r="AM26" s="12">
        <f>SUM(AM24:AM25)</f>
        <v>22.440199999999997</v>
      </c>
      <c r="AN26" s="12">
        <f t="shared" si="23"/>
        <v>3408.7822999999999</v>
      </c>
      <c r="AO26" s="12"/>
      <c r="AP26" s="12">
        <f>SUM(AP24:AP25)</f>
        <v>19.895499999999998</v>
      </c>
      <c r="AQ26" s="12">
        <f>SUM(AQ24:AQ25)</f>
        <v>3090.7169000000004</v>
      </c>
      <c r="AR26" s="12">
        <f t="shared" si="23"/>
        <v>3672.2224999999999</v>
      </c>
      <c r="AS26" s="12">
        <f>SUM(AS24:AS25)</f>
        <v>9.3908000000000005</v>
      </c>
      <c r="AT26" s="12">
        <f t="shared" si="23"/>
        <v>3681.6133</v>
      </c>
      <c r="AU26" s="12">
        <f t="shared" si="23"/>
        <v>3393.4364999999998</v>
      </c>
      <c r="AV26" s="12">
        <f>SUM(AV24:AV25)</f>
        <v>7.1909999999999998</v>
      </c>
      <c r="AW26" s="12">
        <f t="shared" si="23"/>
        <v>3400.6274999999996</v>
      </c>
      <c r="AX26" s="12">
        <f t="shared" si="23"/>
        <v>3116.4605000000001</v>
      </c>
      <c r="AY26" s="12">
        <f>SUM(AY24:AY25)</f>
        <v>4.8671000000000006</v>
      </c>
      <c r="AZ26" s="12">
        <f t="shared" si="23"/>
        <v>3121.3276000000001</v>
      </c>
      <c r="BA26" s="12">
        <f t="shared" si="23"/>
        <v>3576.2773999999999</v>
      </c>
      <c r="BB26" s="12">
        <f>SUM(BB24:BB25)</f>
        <v>34.679699999999997</v>
      </c>
      <c r="BC26" s="12">
        <f t="shared" si="23"/>
        <v>3610.9571000000005</v>
      </c>
      <c r="BD26" s="12">
        <f t="shared" si="23"/>
        <v>4240.2759000000005</v>
      </c>
      <c r="BE26" s="12">
        <f>SUM(BE24:BE25)</f>
        <v>1.7004999999999999</v>
      </c>
      <c r="BF26" s="12">
        <f t="shared" si="23"/>
        <v>4241.9763999999996</v>
      </c>
      <c r="BG26" s="12">
        <f t="shared" si="23"/>
        <v>3369.1104999999998</v>
      </c>
      <c r="BH26" s="12">
        <f>SUM(BH24:BH25)</f>
        <v>1.6936</v>
      </c>
      <c r="BI26" s="12">
        <f t="shared" si="23"/>
        <v>3370.8041000000003</v>
      </c>
      <c r="BJ26" s="12">
        <f t="shared" si="23"/>
        <v>4140.6133</v>
      </c>
      <c r="BK26" s="12">
        <f>SUM(BK24:BK25)</f>
        <v>20.600099999999998</v>
      </c>
      <c r="BL26" s="12">
        <f t="shared" si="23"/>
        <v>4161.2133999999996</v>
      </c>
      <c r="BM26" s="12">
        <f t="shared" si="23"/>
        <v>4919.0992999999999</v>
      </c>
      <c r="BN26" s="12">
        <f>SUM(BN24:BN25)</f>
        <v>3.5001000000000002</v>
      </c>
      <c r="BO26" s="12">
        <f t="shared" si="23"/>
        <v>4922.5994000000001</v>
      </c>
      <c r="BP26" s="12">
        <f>SUM(BP24:BP25)</f>
        <v>3981.7813999999994</v>
      </c>
      <c r="BQ26" s="12">
        <f>SUM(BQ24:BQ25)</f>
        <v>1.1900999999999999</v>
      </c>
      <c r="BR26" s="12">
        <f>SUM(BP26:BQ26)</f>
        <v>3982.9714999999992</v>
      </c>
      <c r="BS26" s="12">
        <f t="shared" si="23"/>
        <v>4885.6899999999996</v>
      </c>
      <c r="BT26" s="12">
        <f>SUM(BT24:BT25)</f>
        <v>17.000700000000002</v>
      </c>
      <c r="BU26" s="12">
        <f t="shared" si="23"/>
        <v>4902.6906999999992</v>
      </c>
      <c r="BV26" s="12">
        <f>SUM(BV24:BV25)</f>
        <v>5376.8786</v>
      </c>
      <c r="BW26" s="12">
        <f>SUM(BW24:BW25)</f>
        <v>35.397300000000001</v>
      </c>
      <c r="BX26" s="12">
        <f>SUM(BV26:BW26)</f>
        <v>5412.2758999999996</v>
      </c>
      <c r="BY26" s="12">
        <f>SUM(BY24:BY25)</f>
        <v>5031.6696000000002</v>
      </c>
      <c r="BZ26" s="12">
        <f>SUM(BZ24:BZ25)</f>
        <v>28.834299999999999</v>
      </c>
      <c r="CA26" s="12">
        <f>SUM(BY26:BZ26)</f>
        <v>5060.5039000000006</v>
      </c>
      <c r="CB26" s="12">
        <f>SUM(CB24:CB25)</f>
        <v>5710.6386000000002</v>
      </c>
      <c r="CC26" s="12">
        <f>SUM(CC24:CC25)</f>
        <v>30.034399999999998</v>
      </c>
      <c r="CD26" s="12">
        <f>SUM(CB26:CC26)</f>
        <v>5740.6729999999998</v>
      </c>
    </row>
    <row r="27" spans="1:82" ht="15.75" x14ac:dyDescent="0.25">
      <c r="A27" s="62"/>
      <c r="B27" s="63"/>
      <c r="C27" s="63"/>
      <c r="D27" s="63"/>
      <c r="E27" s="63"/>
      <c r="F27" s="63"/>
      <c r="G27" s="63"/>
      <c r="H27" s="63"/>
      <c r="I27" s="63"/>
      <c r="J27" s="63"/>
      <c r="K27" s="63"/>
      <c r="L27" s="63"/>
      <c r="M27" s="63"/>
      <c r="N27" s="63"/>
      <c r="P27" s="63"/>
      <c r="Q27" s="63"/>
      <c r="S27" s="63"/>
      <c r="T27" s="63"/>
      <c r="V27" s="63"/>
      <c r="W27" s="63"/>
      <c r="Y27" s="63"/>
      <c r="Z27" s="63"/>
      <c r="AB27" s="63"/>
      <c r="AC27" s="63"/>
      <c r="AE27" s="63"/>
      <c r="AF27" s="63"/>
      <c r="AH27" s="63"/>
      <c r="AI27" s="63"/>
      <c r="AK27" s="63"/>
      <c r="AL27" s="119"/>
      <c r="AN27" s="119"/>
      <c r="AO27" s="119"/>
      <c r="AQ27" s="119"/>
      <c r="AR27" s="119"/>
      <c r="AT27" s="119"/>
      <c r="AU27" s="112"/>
    </row>
    <row r="28" spans="1:82" ht="15.75" x14ac:dyDescent="0.25">
      <c r="A28" s="60" t="s">
        <v>241</v>
      </c>
      <c r="B28" s="61">
        <f>SUM(B10,B18,B22,B26)</f>
        <v>28210.608500000002</v>
      </c>
      <c r="C28" s="61">
        <f>SUM(C10,C18,C22,C26)</f>
        <v>26189.576300000001</v>
      </c>
      <c r="D28" s="61">
        <f>SUM(D10,D18,D22,D26)</f>
        <v>23989.589599999999</v>
      </c>
      <c r="E28" s="61">
        <f t="shared" ref="E28:BL28" si="25">SUM(E10,E18,E22,E26)</f>
        <v>349.17980000000006</v>
      </c>
      <c r="F28" s="61">
        <f t="shared" si="25"/>
        <v>24009.310100000002</v>
      </c>
      <c r="G28" s="61">
        <f t="shared" si="25"/>
        <v>29341.451299999997</v>
      </c>
      <c r="H28" s="61">
        <f t="shared" si="25"/>
        <v>30719.649799999999</v>
      </c>
      <c r="I28" s="61">
        <f t="shared" si="25"/>
        <v>408.01239999999996</v>
      </c>
      <c r="J28" s="61">
        <f t="shared" si="25"/>
        <v>31273.339500000006</v>
      </c>
      <c r="K28" s="61">
        <f>SUM(K10,K18,K22,K26)</f>
        <v>28753.552200000002</v>
      </c>
      <c r="L28" s="61">
        <f t="shared" si="25"/>
        <v>376.87520000000001</v>
      </c>
      <c r="M28" s="61">
        <f t="shared" si="25"/>
        <v>29130.427400000004</v>
      </c>
      <c r="N28" s="61">
        <f>SUM(N10,N18,N22,N26)</f>
        <v>30678.021499999995</v>
      </c>
      <c r="O28" s="61">
        <f t="shared" ref="O28" si="26">SUM(O10,O18,O22,O26)</f>
        <v>673.33220000000006</v>
      </c>
      <c r="P28" s="61">
        <f t="shared" si="25"/>
        <v>31351.353699999996</v>
      </c>
      <c r="Q28" s="61">
        <f t="shared" si="25"/>
        <v>31155.290200000003</v>
      </c>
      <c r="R28" s="61">
        <f t="shared" si="25"/>
        <v>493.43260000000009</v>
      </c>
      <c r="S28" s="61">
        <f t="shared" si="25"/>
        <v>31648.722799999996</v>
      </c>
      <c r="T28" s="61">
        <f t="shared" si="25"/>
        <v>29644.967499999995</v>
      </c>
      <c r="U28" s="61">
        <f t="shared" si="25"/>
        <v>432.88909999999998</v>
      </c>
      <c r="V28" s="61">
        <f t="shared" si="25"/>
        <v>30077.856599999999</v>
      </c>
      <c r="W28" s="61">
        <f t="shared" si="25"/>
        <v>37018.745499999997</v>
      </c>
      <c r="X28" s="61">
        <f t="shared" si="25"/>
        <v>711.37130000000013</v>
      </c>
      <c r="Y28" s="61">
        <f t="shared" si="25"/>
        <v>37730.116799999996</v>
      </c>
      <c r="Z28" s="61">
        <f t="shared" si="25"/>
        <v>38960.001700000001</v>
      </c>
      <c r="AA28" s="61">
        <f t="shared" si="25"/>
        <v>703.24379999999985</v>
      </c>
      <c r="AB28" s="61">
        <f t="shared" si="25"/>
        <v>39661.245500000005</v>
      </c>
      <c r="AC28" s="61">
        <f t="shared" si="25"/>
        <v>37745.433599999997</v>
      </c>
      <c r="AD28" s="61">
        <f t="shared" si="25"/>
        <v>605.83579999999995</v>
      </c>
      <c r="AE28" s="61">
        <f t="shared" ref="AE28:AH28" si="27">SUM(AE10,AE18,AE22,AE26)</f>
        <v>38350.104500000001</v>
      </c>
      <c r="AF28" s="61">
        <f t="shared" si="27"/>
        <v>43313.569179999991</v>
      </c>
      <c r="AG28" s="61">
        <f t="shared" si="27"/>
        <v>647.12239999999997</v>
      </c>
      <c r="AH28" s="61">
        <f t="shared" si="27"/>
        <v>43960.691579999999</v>
      </c>
      <c r="AI28" s="61">
        <f t="shared" si="25"/>
        <v>43269.793479999993</v>
      </c>
      <c r="AJ28" s="61">
        <f t="shared" si="25"/>
        <v>674.35170000000005</v>
      </c>
      <c r="AK28" s="61">
        <f t="shared" si="25"/>
        <v>43937.545180000001</v>
      </c>
      <c r="AL28" s="61">
        <f t="shared" si="25"/>
        <v>39319.760300000002</v>
      </c>
      <c r="AM28" s="61">
        <f t="shared" si="25"/>
        <v>693.62860000000012</v>
      </c>
      <c r="AN28" s="61">
        <f t="shared" si="25"/>
        <v>40115.223400000003</v>
      </c>
      <c r="AO28" s="61">
        <f t="shared" si="25"/>
        <v>34556.3442</v>
      </c>
      <c r="AP28" s="61">
        <f t="shared" si="25"/>
        <v>584.7867</v>
      </c>
      <c r="AQ28" s="61">
        <f t="shared" si="25"/>
        <v>38211.952299999997</v>
      </c>
      <c r="AR28" s="61">
        <f t="shared" si="25"/>
        <v>42212.258500000011</v>
      </c>
      <c r="AS28" s="61">
        <f t="shared" si="25"/>
        <v>1061.8486</v>
      </c>
      <c r="AT28" s="61">
        <f t="shared" si="25"/>
        <v>43274.107100000001</v>
      </c>
      <c r="AU28" s="61">
        <f t="shared" si="25"/>
        <v>41136.165300000008</v>
      </c>
      <c r="AV28" s="61">
        <f t="shared" si="25"/>
        <v>1214.0454000000004</v>
      </c>
      <c r="AW28" s="61">
        <f t="shared" si="25"/>
        <v>42350.210700000011</v>
      </c>
      <c r="AX28" s="61">
        <f t="shared" si="25"/>
        <v>39901.738100000002</v>
      </c>
      <c r="AY28" s="61">
        <f t="shared" si="25"/>
        <v>1015.4690999999999</v>
      </c>
      <c r="AZ28" s="61">
        <f t="shared" si="25"/>
        <v>40917.20719999999</v>
      </c>
      <c r="BA28" s="61">
        <f t="shared" si="25"/>
        <v>46772.384400000003</v>
      </c>
      <c r="BB28" s="61">
        <f t="shared" si="25"/>
        <v>1267.2495000000001</v>
      </c>
      <c r="BC28" s="61">
        <f t="shared" si="25"/>
        <v>48039.633900000001</v>
      </c>
      <c r="BD28" s="61">
        <f t="shared" si="25"/>
        <v>49019.780900000005</v>
      </c>
      <c r="BE28" s="61">
        <f t="shared" si="25"/>
        <v>768.78700000000015</v>
      </c>
      <c r="BF28" s="61">
        <f t="shared" si="25"/>
        <v>49788.567899999995</v>
      </c>
      <c r="BG28" s="61">
        <f t="shared" si="25"/>
        <v>45450.238800000014</v>
      </c>
      <c r="BH28" s="61">
        <f t="shared" si="25"/>
        <v>465.30640000000005</v>
      </c>
      <c r="BI28" s="61">
        <f t="shared" si="25"/>
        <v>45915.5452</v>
      </c>
      <c r="BJ28" s="61">
        <f t="shared" si="25"/>
        <v>53173.229799999994</v>
      </c>
      <c r="BK28" s="61">
        <f t="shared" si="25"/>
        <v>1262.7249999999999</v>
      </c>
      <c r="BL28" s="61">
        <f t="shared" si="25"/>
        <v>54435.9548</v>
      </c>
      <c r="BM28" s="61">
        <f>SUM(BM10,BM18,BM22,BM26)</f>
        <v>56044.844400000009</v>
      </c>
      <c r="BN28" s="61">
        <f t="shared" ref="BN28" si="28">SUM(BN10,BN18,BN22,BN26)</f>
        <v>1429.7304000000001</v>
      </c>
      <c r="BO28" s="61">
        <f t="shared" ref="BO28:CA28" si="29">SUM(BO10,BO18,BO22,BO26)</f>
        <v>57474.574799999995</v>
      </c>
      <c r="BP28" s="61">
        <f t="shared" si="29"/>
        <v>49940.075900000003</v>
      </c>
      <c r="BQ28" s="61">
        <f t="shared" ref="BQ28" si="30">SUM(BQ10,BQ18,BQ22,BQ26)</f>
        <v>910.06170000000009</v>
      </c>
      <c r="BR28" s="61">
        <f t="shared" si="29"/>
        <v>50850.137599999995</v>
      </c>
      <c r="BS28" s="61">
        <f t="shared" si="29"/>
        <v>49318.457200000004</v>
      </c>
      <c r="BT28" s="61">
        <f t="shared" ref="BT28" si="31">SUM(BT10,BT18,BT22,BT26)</f>
        <v>1318.5476000000001</v>
      </c>
      <c r="BU28" s="61">
        <f t="shared" si="29"/>
        <v>50637.00480000001</v>
      </c>
      <c r="BV28" s="61">
        <f t="shared" si="29"/>
        <v>61403.806199999992</v>
      </c>
      <c r="BW28" s="61">
        <f t="shared" ref="BW28" si="32">SUM(BW10,BW18,BW22,BW26)</f>
        <v>1961.2285000000002</v>
      </c>
      <c r="BX28" s="61">
        <f t="shared" si="29"/>
        <v>63365.034699999997</v>
      </c>
      <c r="BY28" s="61">
        <f t="shared" si="29"/>
        <v>61899.809199999996</v>
      </c>
      <c r="BZ28" s="61">
        <f t="shared" si="29"/>
        <v>1540.3345999999999</v>
      </c>
      <c r="CA28" s="61">
        <f t="shared" si="29"/>
        <v>63440.143799999998</v>
      </c>
      <c r="CB28" s="61">
        <f t="shared" ref="CB28:CD28" si="33">SUM(CB10,CB18,CB22,CB26)</f>
        <v>67637.594900000011</v>
      </c>
      <c r="CC28" s="61">
        <f t="shared" si="33"/>
        <v>1547.0489000000002</v>
      </c>
      <c r="CD28" s="61">
        <f t="shared" si="33"/>
        <v>69184.643800000005</v>
      </c>
    </row>
    <row r="29" spans="1:82" ht="15.75" x14ac:dyDescent="0.25">
      <c r="A29" s="60" t="s">
        <v>242</v>
      </c>
      <c r="B29" s="61">
        <f>B28-B21</f>
        <v>25183.698400000001</v>
      </c>
      <c r="C29" s="61">
        <f t="shared" ref="C29:J29" si="34">C28-C21</f>
        <v>23637.349300000002</v>
      </c>
      <c r="D29" s="61">
        <f t="shared" si="34"/>
        <v>21547.0651</v>
      </c>
      <c r="E29" s="61">
        <f t="shared" si="34"/>
        <v>349.17980000000006</v>
      </c>
      <c r="F29" s="61">
        <f t="shared" si="34"/>
        <v>21566.785600000003</v>
      </c>
      <c r="G29" s="61">
        <f t="shared" si="34"/>
        <v>26766.545199999997</v>
      </c>
      <c r="H29" s="61">
        <f t="shared" si="34"/>
        <v>28423.462899999999</v>
      </c>
      <c r="I29" s="61">
        <f t="shared" si="34"/>
        <v>408.01239999999996</v>
      </c>
      <c r="J29" s="61">
        <f t="shared" si="34"/>
        <v>28830.815000000006</v>
      </c>
      <c r="K29" s="61">
        <f>K28-K21</f>
        <v>26469.392800000001</v>
      </c>
      <c r="L29" s="61">
        <f>L28-L21</f>
        <v>376.87520000000001</v>
      </c>
      <c r="M29" s="61">
        <f>M28-M21</f>
        <v>26846.268000000004</v>
      </c>
      <c r="N29" s="61">
        <f>N28-N21</f>
        <v>28326.137999999995</v>
      </c>
      <c r="O29" s="61">
        <f t="shared" ref="O29" si="35">O28-O21</f>
        <v>673.33220000000006</v>
      </c>
      <c r="P29" s="61">
        <f t="shared" ref="P29:Y29" si="36">P28-P21</f>
        <v>28999.470199999996</v>
      </c>
      <c r="Q29" s="61">
        <f t="shared" si="36"/>
        <v>28339.009400000003</v>
      </c>
      <c r="R29" s="61">
        <f t="shared" si="36"/>
        <v>493.43260000000009</v>
      </c>
      <c r="S29" s="61">
        <f t="shared" si="36"/>
        <v>28832.441999999995</v>
      </c>
      <c r="T29" s="61">
        <f>T28-T21</f>
        <v>26999.810799999996</v>
      </c>
      <c r="U29" s="61">
        <f t="shared" ref="U29" si="37">U28-U21</f>
        <v>432.88909999999998</v>
      </c>
      <c r="V29" s="61">
        <f>V28-V21</f>
        <v>27432.6999</v>
      </c>
      <c r="W29" s="61">
        <f t="shared" si="36"/>
        <v>34229.081399999995</v>
      </c>
      <c r="X29" s="61">
        <f t="shared" si="36"/>
        <v>711.37130000000013</v>
      </c>
      <c r="Y29" s="61">
        <f t="shared" si="36"/>
        <v>34940.452699999994</v>
      </c>
      <c r="Z29" s="61">
        <f>Z28-Z21</f>
        <v>36107.903700000003</v>
      </c>
      <c r="AA29" s="61">
        <f t="shared" ref="AA29" si="38">AA28-AA21</f>
        <v>703.24379999999985</v>
      </c>
      <c r="AB29" s="61">
        <f t="shared" ref="AB29:BL29" si="39">AB28-AB21</f>
        <v>36809.147500000006</v>
      </c>
      <c r="AC29" s="61">
        <f>AC28-AC21</f>
        <v>34942.039299999997</v>
      </c>
      <c r="AD29" s="61">
        <f t="shared" ref="AD29" si="40">AD28-AD21</f>
        <v>605.83579999999995</v>
      </c>
      <c r="AE29" s="61">
        <f t="shared" ref="AE29:AH29" si="41">AE28-AE21</f>
        <v>35546.710200000001</v>
      </c>
      <c r="AF29" s="61">
        <f t="shared" si="41"/>
        <v>40129.941479999994</v>
      </c>
      <c r="AG29" s="61">
        <f t="shared" si="41"/>
        <v>647.12239999999997</v>
      </c>
      <c r="AH29" s="61">
        <f t="shared" si="41"/>
        <v>40777.063880000002</v>
      </c>
      <c r="AI29" s="61">
        <f t="shared" si="39"/>
        <v>40087.17117999999</v>
      </c>
      <c r="AJ29" s="61">
        <f t="shared" si="39"/>
        <v>674.35170000000005</v>
      </c>
      <c r="AK29" s="61">
        <f t="shared" si="39"/>
        <v>40754.922879999998</v>
      </c>
      <c r="AL29" s="61">
        <f t="shared" si="39"/>
        <v>35712.179600000003</v>
      </c>
      <c r="AM29" s="61">
        <f t="shared" si="39"/>
        <v>693.62860000000012</v>
      </c>
      <c r="AN29" s="61">
        <f t="shared" si="39"/>
        <v>36507.642700000004</v>
      </c>
      <c r="AO29" s="61">
        <f t="shared" si="39"/>
        <v>31153.9791</v>
      </c>
      <c r="AP29" s="61">
        <f t="shared" si="39"/>
        <v>584.7867</v>
      </c>
      <c r="AQ29" s="61">
        <f t="shared" si="39"/>
        <v>34809.587199999994</v>
      </c>
      <c r="AR29" s="61">
        <f t="shared" si="39"/>
        <v>39473.789200000014</v>
      </c>
      <c r="AS29" s="61">
        <f t="shared" si="39"/>
        <v>1061.8486</v>
      </c>
      <c r="AT29" s="61">
        <f t="shared" si="39"/>
        <v>40535.637800000004</v>
      </c>
      <c r="AU29" s="61">
        <f t="shared" si="39"/>
        <v>37559.923200000005</v>
      </c>
      <c r="AV29" s="61">
        <f t="shared" si="39"/>
        <v>1214.0454000000004</v>
      </c>
      <c r="AW29" s="61">
        <f t="shared" si="39"/>
        <v>38773.968600000007</v>
      </c>
      <c r="AX29" s="61">
        <f t="shared" si="39"/>
        <v>36305.189100000003</v>
      </c>
      <c r="AY29" s="61">
        <f t="shared" si="39"/>
        <v>1015.4690999999999</v>
      </c>
      <c r="AZ29" s="61">
        <f t="shared" si="39"/>
        <v>37320.658199999991</v>
      </c>
      <c r="BA29" s="61">
        <f t="shared" si="39"/>
        <v>43645.654200000004</v>
      </c>
      <c r="BB29" s="61">
        <f t="shared" si="39"/>
        <v>1267.2495000000001</v>
      </c>
      <c r="BC29" s="61">
        <f t="shared" si="39"/>
        <v>44912.903700000003</v>
      </c>
      <c r="BD29" s="61">
        <f t="shared" si="39"/>
        <v>44962.221500000007</v>
      </c>
      <c r="BE29" s="61">
        <f t="shared" si="39"/>
        <v>768.78700000000015</v>
      </c>
      <c r="BF29" s="61">
        <f t="shared" si="39"/>
        <v>45731.008499999996</v>
      </c>
      <c r="BG29" s="61">
        <f t="shared" si="39"/>
        <v>41526.471800000014</v>
      </c>
      <c r="BH29" s="61">
        <f t="shared" si="39"/>
        <v>465.30640000000005</v>
      </c>
      <c r="BI29" s="61">
        <f t="shared" si="39"/>
        <v>41991.778200000001</v>
      </c>
      <c r="BJ29" s="61">
        <f t="shared" si="39"/>
        <v>48830.705699999991</v>
      </c>
      <c r="BK29" s="61">
        <f t="shared" si="39"/>
        <v>1262.7249999999999</v>
      </c>
      <c r="BL29" s="61">
        <f t="shared" si="39"/>
        <v>50093.430699999997</v>
      </c>
      <c r="BM29" s="61">
        <f>BM28-BM21</f>
        <v>51521.841800000009</v>
      </c>
      <c r="BN29" s="61">
        <f t="shared" ref="BN29" si="42">BN28-BN21</f>
        <v>1429.7304000000001</v>
      </c>
      <c r="BO29" s="61">
        <f t="shared" ref="BO29:CA29" si="43">BO28-BO21</f>
        <v>52951.572199999995</v>
      </c>
      <c r="BP29" s="61">
        <f>BP28-BP21</f>
        <v>45417.073300000004</v>
      </c>
      <c r="BQ29" s="61">
        <f t="shared" ref="BQ29" si="44">BQ28-BQ21</f>
        <v>910.06170000000009</v>
      </c>
      <c r="BR29" s="61">
        <f t="shared" si="43"/>
        <v>46327.134999999995</v>
      </c>
      <c r="BS29" s="61">
        <f t="shared" si="43"/>
        <v>46318.581500000008</v>
      </c>
      <c r="BT29" s="61">
        <f t="shared" ref="BT29" si="45">BT28-BT21</f>
        <v>1318.5476000000001</v>
      </c>
      <c r="BU29" s="61">
        <f t="shared" si="43"/>
        <v>47637.129100000013</v>
      </c>
      <c r="BV29" s="61">
        <f t="shared" si="43"/>
        <v>57157.991999999991</v>
      </c>
      <c r="BW29" s="61">
        <f t="shared" ref="BW29" si="46">BW28-BW21</f>
        <v>1961.2285000000002</v>
      </c>
      <c r="BX29" s="61">
        <f t="shared" si="43"/>
        <v>59119.220499999996</v>
      </c>
      <c r="BY29" s="61">
        <f t="shared" si="43"/>
        <v>57307.328799999996</v>
      </c>
      <c r="BZ29" s="61">
        <f t="shared" si="43"/>
        <v>1540.3345999999999</v>
      </c>
      <c r="CA29" s="61">
        <f t="shared" si="43"/>
        <v>58847.663399999998</v>
      </c>
      <c r="CB29" s="61">
        <f t="shared" ref="CB29:CD29" si="47">CB28-CB21</f>
        <v>63006.860800000009</v>
      </c>
      <c r="CC29" s="61">
        <f t="shared" si="47"/>
        <v>1547.0489000000002</v>
      </c>
      <c r="CD29" s="61">
        <f t="shared" si="47"/>
        <v>64553.909700000004</v>
      </c>
    </row>
    <row r="30" spans="1:82" ht="15.75" x14ac:dyDescent="0.25">
      <c r="A30" s="60" t="s">
        <v>243</v>
      </c>
      <c r="B30" s="67"/>
      <c r="C30" s="67"/>
      <c r="D30" s="67"/>
      <c r="E30" s="67"/>
      <c r="F30" s="67"/>
      <c r="G30" s="61">
        <v>151127.7475</v>
      </c>
      <c r="H30" s="67"/>
      <c r="I30" s="67"/>
      <c r="J30" s="61">
        <v>148506.6857</v>
      </c>
      <c r="K30" s="67"/>
      <c r="L30" s="67"/>
      <c r="M30" s="61">
        <v>139727.6827</v>
      </c>
      <c r="N30" s="61"/>
      <c r="O30" s="61"/>
      <c r="P30" s="61">
        <v>166753.90169999999</v>
      </c>
      <c r="Q30" s="61"/>
      <c r="R30" s="61"/>
      <c r="S30" s="61">
        <v>175615.12169999999</v>
      </c>
      <c r="T30" s="61"/>
      <c r="U30" s="61"/>
      <c r="V30" s="61">
        <v>164472.47</v>
      </c>
      <c r="W30" s="61"/>
      <c r="X30" s="61"/>
      <c r="Y30" s="61">
        <v>197274.6588</v>
      </c>
      <c r="Z30" s="61"/>
      <c r="AA30" s="61"/>
      <c r="AB30" s="61">
        <v>197258.89</v>
      </c>
      <c r="AC30" s="61"/>
      <c r="AD30" s="61"/>
      <c r="AE30" s="61">
        <v>189439.28</v>
      </c>
      <c r="AF30" s="61"/>
      <c r="AG30" s="61"/>
      <c r="AH30" s="61"/>
      <c r="AI30" s="61"/>
      <c r="AJ30" s="61"/>
      <c r="AK30" s="61">
        <v>218222.05</v>
      </c>
      <c r="AL30" s="117"/>
      <c r="AM30" s="117"/>
      <c r="AN30" s="61">
        <v>210106.9466</v>
      </c>
      <c r="AO30" s="117"/>
      <c r="AP30" s="117"/>
      <c r="AQ30" s="117">
        <v>198769.06</v>
      </c>
      <c r="AR30" s="117"/>
      <c r="AS30" s="117"/>
      <c r="AT30" s="61">
        <v>225731.4988</v>
      </c>
      <c r="AW30" s="117">
        <v>248062.62</v>
      </c>
      <c r="AX30" s="117"/>
      <c r="AY30" s="117"/>
      <c r="AZ30" s="61">
        <v>235093.9</v>
      </c>
      <c r="BC30" s="61">
        <v>250747.33</v>
      </c>
      <c r="BF30" s="61">
        <v>319094.26</v>
      </c>
      <c r="BG30" s="117"/>
      <c r="BH30" s="117"/>
      <c r="BI30" s="61">
        <v>291191.0245</v>
      </c>
      <c r="BL30" s="61">
        <v>346182.83</v>
      </c>
      <c r="BO30" s="61">
        <v>382246.54129999998</v>
      </c>
      <c r="BR30" s="215">
        <v>372189.99900000001</v>
      </c>
      <c r="BU30" s="61">
        <v>390856.47950000002</v>
      </c>
      <c r="BX30" s="215">
        <v>476961.70930000005</v>
      </c>
      <c r="CA30" s="215">
        <v>486615.16949999996</v>
      </c>
      <c r="CD30" s="215">
        <v>495467.1</v>
      </c>
    </row>
    <row r="31" spans="1:82" ht="19.5" customHeight="1" x14ac:dyDescent="0.25">
      <c r="A31" s="60" t="s">
        <v>244</v>
      </c>
      <c r="B31" s="67"/>
      <c r="C31" s="67"/>
      <c r="D31" s="67"/>
      <c r="E31" s="67"/>
      <c r="F31" s="67"/>
      <c r="G31" s="61">
        <f>(G28/G30)*100</f>
        <v>19.414999419613526</v>
      </c>
      <c r="H31" s="67"/>
      <c r="I31" s="67"/>
      <c r="J31" s="61">
        <f>(J28/J30)*100</f>
        <v>21.058539790710583</v>
      </c>
      <c r="K31" s="67"/>
      <c r="L31" s="67"/>
      <c r="M31" s="61">
        <f>(M28/M30)*100</f>
        <v>20.848000079228395</v>
      </c>
      <c r="N31" s="61"/>
      <c r="O31" s="61"/>
      <c r="P31" s="61">
        <f>(P28/P30)*100</f>
        <v>18.800971599694808</v>
      </c>
      <c r="Q31" s="61"/>
      <c r="R31" s="61"/>
      <c r="S31" s="61">
        <f>(S28/S30)*100</f>
        <v>18.021638736819551</v>
      </c>
      <c r="T31" s="61"/>
      <c r="U31" s="61"/>
      <c r="V31" s="61">
        <f>(V28/V30)*100</f>
        <v>18.28747181823195</v>
      </c>
      <c r="W31" s="61"/>
      <c r="X31" s="61"/>
      <c r="Y31" s="61">
        <f>(Y28/Y30)*100</f>
        <v>19.125678396560478</v>
      </c>
      <c r="Z31" s="61"/>
      <c r="AA31" s="61"/>
      <c r="AB31" s="61">
        <f>(AB28/AB30)*100</f>
        <v>20.106189130436658</v>
      </c>
      <c r="AC31" s="61"/>
      <c r="AD31" s="61"/>
      <c r="AE31" s="61">
        <f>(AE28/AE30)*100</f>
        <v>20.244008792685449</v>
      </c>
      <c r="AF31" s="61"/>
      <c r="AG31" s="61"/>
      <c r="AH31" s="61"/>
      <c r="AI31" s="61"/>
      <c r="AJ31" s="61"/>
      <c r="AK31" s="61">
        <f>(AK28/AK30)*100</f>
        <v>20.134328854485606</v>
      </c>
      <c r="AL31" s="117"/>
      <c r="AM31" s="117"/>
      <c r="AN31" s="61">
        <f>(AN28/AN30)*100</f>
        <v>19.092763970517861</v>
      </c>
      <c r="AO31" s="117"/>
      <c r="AP31" s="117"/>
      <c r="AQ31" s="61">
        <f>(AQ28/AQ30)*100</f>
        <v>19.224295924124206</v>
      </c>
      <c r="AR31" s="117"/>
      <c r="AS31" s="117"/>
      <c r="AT31" s="61">
        <f>(AT28/AT30)*100</f>
        <v>19.170610805336132</v>
      </c>
      <c r="AW31" s="61">
        <f>(AW28/AW30)*100</f>
        <v>17.072387085164227</v>
      </c>
      <c r="AX31" s="117"/>
      <c r="AY31" s="117"/>
      <c r="AZ31" s="61">
        <f>(AZ28/AZ30)*100</f>
        <v>17.404623088901918</v>
      </c>
      <c r="BC31" s="61">
        <f>(BC28/BC30)*100</f>
        <v>19.158582426381169</v>
      </c>
      <c r="BF31" s="61">
        <f>(BF28/BF30)*100</f>
        <v>15.60309104275332</v>
      </c>
      <c r="BG31" s="117"/>
      <c r="BH31" s="117"/>
      <c r="BI31" s="61">
        <f>(BI28/BI30)*100</f>
        <v>15.768186975831735</v>
      </c>
      <c r="BL31" s="61">
        <f>(BL28/BL30)*100</f>
        <v>15.724625857382932</v>
      </c>
      <c r="BO31" s="61">
        <f>(BO28/BO30)*100</f>
        <v>15.035996036623917</v>
      </c>
      <c r="BR31" s="215">
        <v>14.654380314205866</v>
      </c>
      <c r="BU31" s="61">
        <f>(BU28/BU30)*100</f>
        <v>12.955396022800233</v>
      </c>
      <c r="BX31" s="61">
        <f>(BX28/BX30)*100</f>
        <v>13.285140812036248</v>
      </c>
      <c r="CA31" s="61">
        <f>(CA28/CA30)*100</f>
        <v>13.037025513443226</v>
      </c>
      <c r="CD31" s="61">
        <f>(CD28/CD30)*100</f>
        <v>13.963519232659447</v>
      </c>
    </row>
    <row r="32" spans="1:82" ht="32.25" thickBot="1" x14ac:dyDescent="0.3">
      <c r="A32" s="64" t="s">
        <v>245</v>
      </c>
      <c r="B32" s="67"/>
      <c r="C32" s="67"/>
      <c r="D32" s="67"/>
      <c r="E32" s="67"/>
      <c r="F32" s="67"/>
      <c r="G32" s="61">
        <f>(G29/G30)*100</f>
        <v>17.711205018787165</v>
      </c>
      <c r="H32" s="67"/>
      <c r="I32" s="67"/>
      <c r="J32" s="61">
        <f>(J29/J30)*100</f>
        <v>19.413816195616576</v>
      </c>
      <c r="K32" s="67"/>
      <c r="L32" s="67"/>
      <c r="M32" s="61">
        <f>(M29/M30)*100</f>
        <v>19.213277914040724</v>
      </c>
      <c r="N32" s="61"/>
      <c r="O32" s="61"/>
      <c r="P32" s="61">
        <f>(P29/P30)*100</f>
        <v>17.390579713194203</v>
      </c>
      <c r="Q32" s="61"/>
      <c r="R32" s="61"/>
      <c r="S32" s="61">
        <f>(S29/S30)*100</f>
        <v>16.41797227988938</v>
      </c>
      <c r="T32" s="61"/>
      <c r="U32" s="61"/>
      <c r="V32" s="61">
        <f>(V29/V30)*100</f>
        <v>16.679204671760569</v>
      </c>
      <c r="W32" s="61"/>
      <c r="X32" s="61"/>
      <c r="Y32" s="61">
        <f>(Y29/Y30)*100</f>
        <v>17.711576799847943</v>
      </c>
      <c r="Z32" s="61"/>
      <c r="AA32" s="61"/>
      <c r="AB32" s="61">
        <f>(AB29/AB30)*100</f>
        <v>18.6603237501742</v>
      </c>
      <c r="AC32" s="61"/>
      <c r="AD32" s="61"/>
      <c r="AE32" s="61">
        <f>(AE29/AE30)*100</f>
        <v>18.764170873115653</v>
      </c>
      <c r="AF32" s="61"/>
      <c r="AG32" s="61"/>
      <c r="AH32" s="61"/>
      <c r="AI32" s="61"/>
      <c r="AJ32" s="61"/>
      <c r="AK32" s="61">
        <f>(AK29/AK30)*100</f>
        <v>18.675895895946354</v>
      </c>
      <c r="AL32" s="117"/>
      <c r="AM32" s="117"/>
      <c r="AN32" s="61">
        <f>(AN29/AN30)*100</f>
        <v>17.37574282563012</v>
      </c>
      <c r="AO32" s="117"/>
      <c r="AP32" s="117"/>
      <c r="AQ32" s="61">
        <f>(AQ29/AQ30)*100</f>
        <v>17.512578265450365</v>
      </c>
      <c r="AR32" s="117"/>
      <c r="AS32" s="117"/>
      <c r="AT32" s="61">
        <f>(AT29/AT30)*100</f>
        <v>17.957457428621833</v>
      </c>
      <c r="AW32" s="61">
        <f>(AW29/AW30)*100</f>
        <v>15.630718001769072</v>
      </c>
      <c r="AX32" s="117"/>
      <c r="AY32" s="117"/>
      <c r="AZ32" s="61">
        <f>(AZ29/AZ30)*100</f>
        <v>15.87478798896951</v>
      </c>
      <c r="BC32" s="61">
        <f>(BC29/BC30)*100</f>
        <v>17.911617922312477</v>
      </c>
      <c r="BF32" s="61">
        <f>(BF29/BF30)*100</f>
        <v>14.331504584256702</v>
      </c>
      <c r="BG32" s="117"/>
      <c r="BH32" s="117"/>
      <c r="BI32" s="61">
        <f>(BI29/BI30)*100</f>
        <v>14.420697984116609</v>
      </c>
      <c r="BL32" s="61">
        <f>(BL29/BL30)*100</f>
        <v>14.470223927628068</v>
      </c>
      <c r="BO32" s="61">
        <f>(BO29/BO30)*100</f>
        <v>13.852727619173358</v>
      </c>
      <c r="BR32" s="215">
        <v>13.471111896755311</v>
      </c>
      <c r="BU32" s="61">
        <f>(BU29/BU30)*100</f>
        <v>12.187882662439018</v>
      </c>
      <c r="BX32" s="61">
        <f>(BX29/BX30)*100</f>
        <v>12.394961555040702</v>
      </c>
      <c r="CA32" s="61">
        <f>(CA29/CA30)*100</f>
        <v>12.093265292256779</v>
      </c>
      <c r="CD32" s="61">
        <f>(CD29/CD30)*100</f>
        <v>13.028899335596652</v>
      </c>
    </row>
    <row r="33" spans="1:82" ht="15.75" thickTop="1" x14ac:dyDescent="0.25">
      <c r="A33" s="105"/>
      <c r="B33" s="106"/>
      <c r="C33" s="106"/>
      <c r="D33" s="106"/>
      <c r="E33" s="106"/>
      <c r="F33" s="106"/>
      <c r="G33" s="106"/>
      <c r="H33" s="106"/>
      <c r="I33" s="106"/>
      <c r="J33" s="106"/>
      <c r="K33" s="106"/>
      <c r="L33" s="106"/>
      <c r="M33" s="106"/>
      <c r="N33" s="106"/>
      <c r="O33" s="106"/>
      <c r="P33" s="106"/>
      <c r="Q33" s="106"/>
      <c r="R33" s="106"/>
      <c r="S33" s="106"/>
      <c r="W33" s="106"/>
      <c r="X33" s="106"/>
      <c r="Y33" s="107"/>
      <c r="BI33" s="416"/>
      <c r="BL33" s="416">
        <v>740.09</v>
      </c>
      <c r="BO33" s="416">
        <v>811.76</v>
      </c>
      <c r="BP33" s="209"/>
      <c r="BQ33" s="209"/>
      <c r="BR33" s="209"/>
      <c r="BV33" s="209"/>
      <c r="BW33" s="209"/>
      <c r="BX33" s="209"/>
      <c r="BY33" s="209"/>
      <c r="BZ33" s="209"/>
      <c r="CA33" s="209"/>
      <c r="CB33" s="209"/>
      <c r="CC33" s="209"/>
      <c r="CD33" s="209"/>
    </row>
    <row r="34" spans="1:82" ht="15.75" thickBot="1" x14ac:dyDescent="0.3">
      <c r="A34" s="66" t="s">
        <v>246</v>
      </c>
      <c r="N34" s="19"/>
      <c r="O34" s="19"/>
      <c r="P34" s="19"/>
      <c r="Q34" s="19"/>
      <c r="R34" s="19"/>
      <c r="S34" s="19"/>
      <c r="T34" s="19"/>
      <c r="U34" s="19"/>
      <c r="V34" s="19"/>
      <c r="W34" s="19"/>
      <c r="X34" s="19"/>
      <c r="Y34" s="19"/>
      <c r="Z34" s="19"/>
      <c r="AA34" s="19"/>
      <c r="AB34" s="19"/>
      <c r="AC34" s="19"/>
      <c r="AD34" s="19"/>
      <c r="AE34" s="19"/>
      <c r="AF34" s="19"/>
      <c r="AG34" s="19"/>
      <c r="AH34" s="19"/>
      <c r="AI34" s="19"/>
      <c r="AJ34" s="19"/>
      <c r="AK34" s="114"/>
      <c r="AL34" s="114"/>
      <c r="AM34" s="114"/>
      <c r="AN34" s="114"/>
      <c r="AO34" s="114"/>
      <c r="AP34" s="114"/>
      <c r="AQ34" s="114"/>
      <c r="AR34" s="114"/>
      <c r="AS34" s="114"/>
      <c r="AT34" s="114"/>
      <c r="AU34" s="112"/>
      <c r="BI34" s="417"/>
      <c r="BL34" s="417"/>
      <c r="BO34" s="417"/>
      <c r="BP34" s="209"/>
      <c r="BQ34" s="209"/>
      <c r="BR34" s="209"/>
      <c r="BV34" s="209"/>
      <c r="BW34" s="209"/>
      <c r="BX34" s="209"/>
      <c r="BY34" s="209"/>
      <c r="BZ34" s="209"/>
      <c r="CA34" s="209"/>
      <c r="CB34" s="209"/>
      <c r="CC34" s="209"/>
      <c r="CD34" s="209"/>
    </row>
    <row r="35" spans="1:82" ht="15" customHeight="1" thickTop="1" x14ac:dyDescent="0.25">
      <c r="N35" s="19"/>
      <c r="O35" s="19"/>
      <c r="P35" s="19"/>
      <c r="Q35" s="19"/>
      <c r="R35" s="19"/>
      <c r="S35" s="19"/>
      <c r="T35" s="19"/>
      <c r="U35" s="19"/>
      <c r="V35" s="19"/>
      <c r="W35" s="19"/>
      <c r="X35" s="19"/>
      <c r="Y35" s="19"/>
      <c r="Z35" s="19"/>
      <c r="AA35" s="19"/>
      <c r="AB35" s="19"/>
      <c r="AC35" s="19"/>
      <c r="AD35" s="19"/>
      <c r="AE35" s="19"/>
      <c r="AF35" s="19"/>
      <c r="AG35" s="19"/>
      <c r="AH35" s="19"/>
      <c r="AI35" s="19"/>
      <c r="AJ35" s="19"/>
      <c r="AK35" s="113"/>
      <c r="AL35" s="120"/>
      <c r="AM35" s="120"/>
      <c r="AN35" s="120"/>
      <c r="AO35" s="120"/>
      <c r="AP35" s="120"/>
      <c r="AQ35" s="120"/>
      <c r="AR35" s="120"/>
      <c r="AS35" s="120"/>
      <c r="AT35" s="120"/>
      <c r="AU35" s="112"/>
      <c r="BI35" s="209"/>
      <c r="BJ35" s="209"/>
      <c r="BK35" s="209"/>
      <c r="BL35" s="209">
        <f>BL33/BL28*100</f>
        <v>1.3595609789873659</v>
      </c>
      <c r="BM35" s="209"/>
      <c r="BN35" s="209"/>
      <c r="BO35" s="209">
        <f>BO33/BO28*100</f>
        <v>1.4123810447050058</v>
      </c>
      <c r="BP35" s="209"/>
      <c r="BQ35" s="209"/>
      <c r="BR35" s="209"/>
      <c r="BV35" s="209"/>
      <c r="BW35" s="209"/>
      <c r="BX35" s="209"/>
      <c r="BY35" s="209"/>
      <c r="BZ35" s="209"/>
      <c r="CA35" s="209"/>
      <c r="CB35" s="209"/>
      <c r="CC35" s="209"/>
      <c r="CD35" s="209"/>
    </row>
    <row r="36" spans="1:82" ht="30" customHeight="1" x14ac:dyDescent="0.25">
      <c r="A36" s="111" t="s">
        <v>247</v>
      </c>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row>
    <row r="37" spans="1:82" ht="45" customHeight="1" x14ac:dyDescent="0.25">
      <c r="A37" s="110" t="s">
        <v>248</v>
      </c>
      <c r="N37" s="24"/>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row>
    <row r="38" spans="1:82" ht="30" customHeight="1" x14ac:dyDescent="0.25">
      <c r="A38" s="110" t="s">
        <v>251</v>
      </c>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row>
    <row r="39" spans="1:82" ht="60" customHeight="1" x14ac:dyDescent="0.25">
      <c r="A39" s="110" t="s">
        <v>249</v>
      </c>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row>
    <row r="40" spans="1:82" ht="60" x14ac:dyDescent="0.25">
      <c r="A40" s="110" t="s">
        <v>263</v>
      </c>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row>
    <row r="41" spans="1:82" ht="45" customHeight="1" x14ac:dyDescent="0.25">
      <c r="A41" s="65"/>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row>
    <row r="42" spans="1:82" x14ac:dyDescent="0.25">
      <c r="A42" s="65"/>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row>
    <row r="43" spans="1:82" x14ac:dyDescent="0.25">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row>
    <row r="44" spans="1:82" ht="15" customHeight="1" x14ac:dyDescent="0.25">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row>
    <row r="45" spans="1:82" x14ac:dyDescent="0.25">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row>
    <row r="46" spans="1:82" ht="15" customHeight="1" x14ac:dyDescent="0.25">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row>
    <row r="47" spans="1:82" x14ac:dyDescent="0.25">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row>
    <row r="48" spans="1:82" ht="15" customHeight="1" x14ac:dyDescent="0.25">
      <c r="N48" s="19"/>
    </row>
    <row r="49" spans="1:1" ht="15" customHeight="1" x14ac:dyDescent="0.25">
      <c r="A49" s="20"/>
    </row>
  </sheetData>
  <mergeCells count="29">
    <mergeCell ref="BI33:BI34"/>
    <mergeCell ref="BL33:BL34"/>
    <mergeCell ref="BO33:BO34"/>
    <mergeCell ref="D3:F3"/>
    <mergeCell ref="H3:J3"/>
    <mergeCell ref="K3:M3"/>
    <mergeCell ref="T3:V3"/>
    <mergeCell ref="Q3:S3"/>
    <mergeCell ref="N3:P3"/>
    <mergeCell ref="AL3:AN3"/>
    <mergeCell ref="AR3:AT3"/>
    <mergeCell ref="AI3:AK3"/>
    <mergeCell ref="W3:Y3"/>
    <mergeCell ref="Z3:AB3"/>
    <mergeCell ref="AC3:AE3"/>
    <mergeCell ref="AO3:AQ3"/>
    <mergeCell ref="CB3:CD3"/>
    <mergeCell ref="BS3:BU3"/>
    <mergeCell ref="BV3:BX3"/>
    <mergeCell ref="BY3:CA3"/>
    <mergeCell ref="BM3:BO3"/>
    <mergeCell ref="BP3:BR3"/>
    <mergeCell ref="AU3:AW3"/>
    <mergeCell ref="AX3:AZ3"/>
    <mergeCell ref="BD3:BF3"/>
    <mergeCell ref="BJ3:BL3"/>
    <mergeCell ref="BG3:BI3"/>
    <mergeCell ref="BA3:BC3"/>
    <mergeCell ref="AF3:A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G258"/>
  <sheetViews>
    <sheetView zoomScaleNormal="100" workbookViewId="0">
      <pane xSplit="1" ySplit="2" topLeftCell="CM3" activePane="bottomRight" state="frozen"/>
      <selection pane="topRight" activeCell="B1" sqref="B1"/>
      <selection pane="bottomLeft" activeCell="A3" sqref="A3"/>
      <selection pane="bottomRight" activeCell="A13" sqref="A13"/>
    </sheetView>
  </sheetViews>
  <sheetFormatPr defaultRowHeight="18.75" x14ac:dyDescent="0.25"/>
  <cols>
    <col min="1" max="1" width="48.28515625" style="291" customWidth="1"/>
    <col min="2" max="2" width="11.5703125" style="261" bestFit="1" customWidth="1"/>
    <col min="3" max="3" width="10.5703125" style="261" bestFit="1" customWidth="1"/>
    <col min="4" max="5" width="11.5703125" style="261" bestFit="1" customWidth="1"/>
    <col min="6" max="6" width="10.5703125" style="261" bestFit="1" customWidth="1"/>
    <col min="7" max="7" width="11.5703125" style="261" bestFit="1" customWidth="1"/>
    <col min="8" max="8" width="10.5703125" style="261" bestFit="1" customWidth="1"/>
    <col min="9" max="9" width="11.5703125" style="261" bestFit="1" customWidth="1"/>
    <col min="10" max="10" width="10.5703125" style="261" bestFit="1" customWidth="1"/>
    <col min="11" max="11" width="9.140625" style="262" bestFit="1" customWidth="1"/>
    <col min="12" max="12" width="12.140625" style="261" bestFit="1" customWidth="1"/>
    <col min="13" max="13" width="9.140625" style="262" bestFit="1" customWidth="1"/>
    <col min="14" max="14" width="9" style="262" bestFit="1" customWidth="1"/>
    <col min="15" max="15" width="9.140625" style="262" bestFit="1" customWidth="1"/>
    <col min="16" max="16" width="7.5703125" style="262" bestFit="1" customWidth="1"/>
    <col min="17" max="18" width="12.140625" style="369" bestFit="1" customWidth="1"/>
    <col min="19" max="19" width="9.140625" style="369" bestFit="1" customWidth="1"/>
    <col min="20" max="20" width="12.140625" style="370" bestFit="1" customWidth="1"/>
    <col min="21" max="22" width="9.140625" style="223" bestFit="1" customWidth="1"/>
    <col min="23" max="23" width="10" style="223" bestFit="1" customWidth="1"/>
    <col min="24" max="24" width="9" style="223" bestFit="1" customWidth="1"/>
    <col min="25" max="26" width="8.7109375" style="223" bestFit="1" customWidth="1"/>
    <col min="27" max="27" width="8.7109375" style="390" bestFit="1" customWidth="1"/>
    <col min="28" max="28" width="9.42578125" style="223" bestFit="1" customWidth="1"/>
    <col min="29" max="29" width="8" style="223" bestFit="1" customWidth="1"/>
    <col min="30" max="30" width="9" style="262" bestFit="1" customWidth="1"/>
    <col min="31" max="31" width="11" style="232" bestFit="1" customWidth="1"/>
    <col min="32" max="32" width="10" style="232" bestFit="1" customWidth="1"/>
    <col min="33" max="33" width="11.42578125" style="232" bestFit="1" customWidth="1"/>
    <col min="34" max="36" width="9.5703125" style="232" bestFit="1" customWidth="1"/>
    <col min="37" max="38" width="9.140625" style="232"/>
    <col min="39" max="44" width="9.5703125" style="232" bestFit="1" customWidth="1"/>
    <col min="45" max="45" width="9.5703125" style="222" bestFit="1" customWidth="1"/>
    <col min="46" max="47" width="9.5703125" style="232" bestFit="1" customWidth="1"/>
    <col min="48" max="48" width="9.140625" style="232" customWidth="1"/>
    <col min="49" max="53" width="9.5703125" style="232" bestFit="1" customWidth="1"/>
    <col min="54" max="57" width="9.5703125" style="263" bestFit="1" customWidth="1"/>
    <col min="58" max="58" width="9.5703125" style="264" bestFit="1" customWidth="1"/>
    <col min="59" max="59" width="10" style="264" bestFit="1" customWidth="1"/>
    <col min="60" max="60" width="9.5703125" style="263" bestFit="1" customWidth="1"/>
    <col min="61" max="61" width="10.5703125" style="264" bestFit="1" customWidth="1"/>
    <col min="62" max="62" width="9.5703125" style="264" bestFit="1" customWidth="1"/>
    <col min="63" max="63" width="9.5703125" style="386" bestFit="1" customWidth="1"/>
    <col min="64" max="65" width="9.140625" style="232"/>
    <col min="66" max="66" width="9.140625" style="222"/>
    <col min="67" max="68" width="9.28515625" style="232" bestFit="1" customWidth="1"/>
    <col min="69" max="69" width="9.28515625" style="222" bestFit="1" customWidth="1"/>
    <col min="70" max="70" width="10.140625" style="232" bestFit="1" customWidth="1"/>
    <col min="71" max="71" width="9.140625" style="232"/>
    <col min="72" max="72" width="9.140625" style="222"/>
    <col min="73" max="74" width="9.140625" style="232"/>
    <col min="75" max="75" width="9.140625" style="222"/>
    <col min="76" max="76" width="10" style="232" bestFit="1" customWidth="1"/>
    <col min="77" max="77" width="9.140625" style="232"/>
    <col min="78" max="78" width="9.140625" style="222"/>
    <col min="79" max="79" width="11" style="232" bestFit="1" customWidth="1"/>
    <col min="80" max="80" width="10" style="232" bestFit="1" customWidth="1"/>
    <col min="81" max="81" width="9.140625" style="222"/>
    <col min="82" max="82" width="11" style="232" bestFit="1" customWidth="1"/>
    <col min="83" max="83" width="10" style="232" bestFit="1" customWidth="1"/>
    <col min="84" max="86" width="9.140625" style="232"/>
    <col min="87" max="87" width="9.140625" style="222"/>
    <col min="88" max="88" width="11" style="232" bestFit="1" customWidth="1"/>
    <col min="89" max="89" width="10" style="232" bestFit="1" customWidth="1"/>
    <col min="90" max="90" width="9.140625" style="232"/>
    <col min="91" max="91" width="11" style="232" bestFit="1" customWidth="1"/>
    <col min="92" max="92" width="10" style="232" bestFit="1" customWidth="1"/>
    <col min="93" max="93" width="9.140625" style="232"/>
    <col min="94" max="94" width="11" style="232" bestFit="1" customWidth="1"/>
    <col min="95" max="95" width="10" style="232" bestFit="1" customWidth="1"/>
    <col min="96" max="16384" width="9.140625" style="232"/>
  </cols>
  <sheetData>
    <row r="1" spans="1:184" customFormat="1" ht="33.75" customHeight="1" x14ac:dyDescent="0.25">
      <c r="A1" s="153" t="s">
        <v>379</v>
      </c>
      <c r="B1" s="423" t="s">
        <v>159</v>
      </c>
      <c r="C1" s="423"/>
      <c r="D1" s="423"/>
      <c r="E1" s="423" t="s">
        <v>148</v>
      </c>
      <c r="F1" s="423"/>
      <c r="G1" s="423"/>
      <c r="H1" s="423"/>
      <c r="I1" s="423" t="s">
        <v>149</v>
      </c>
      <c r="J1" s="423"/>
      <c r="K1" s="423"/>
      <c r="L1" s="423"/>
      <c r="M1" s="421" t="s">
        <v>150</v>
      </c>
      <c r="N1" s="421"/>
      <c r="O1" s="421"/>
      <c r="P1" s="421"/>
      <c r="Q1" s="423" t="s">
        <v>160</v>
      </c>
      <c r="R1" s="423"/>
      <c r="S1" s="423"/>
      <c r="T1" s="423"/>
      <c r="U1" s="421" t="s">
        <v>161</v>
      </c>
      <c r="V1" s="421"/>
      <c r="W1" s="421"/>
      <c r="X1" s="421"/>
      <c r="Y1" s="421" t="s">
        <v>224</v>
      </c>
      <c r="Z1" s="421"/>
      <c r="AA1" s="421"/>
      <c r="AB1" s="421" t="s">
        <v>153</v>
      </c>
      <c r="AC1" s="421"/>
      <c r="AD1" s="421"/>
      <c r="AE1" s="421" t="s">
        <v>225</v>
      </c>
      <c r="AF1" s="421"/>
      <c r="AG1" s="421"/>
      <c r="AH1" s="421" t="s">
        <v>271</v>
      </c>
      <c r="AI1" s="421"/>
      <c r="AJ1" s="421"/>
      <c r="AK1" s="421" t="s">
        <v>227</v>
      </c>
      <c r="AL1" s="421"/>
      <c r="AM1" s="421"/>
      <c r="AN1" s="421" t="s">
        <v>270</v>
      </c>
      <c r="AO1" s="421"/>
      <c r="AP1" s="421"/>
      <c r="AQ1" s="421" t="s">
        <v>278</v>
      </c>
      <c r="AR1" s="421"/>
      <c r="AS1" s="421"/>
      <c r="AT1" s="422" t="s">
        <v>276</v>
      </c>
      <c r="AU1" s="422"/>
      <c r="AV1" s="422"/>
      <c r="AW1" s="422" t="s">
        <v>277</v>
      </c>
      <c r="AX1" s="422"/>
      <c r="AY1" s="422"/>
      <c r="AZ1" s="422" t="s">
        <v>279</v>
      </c>
      <c r="BA1" s="422"/>
      <c r="BB1" s="422"/>
      <c r="BC1" s="422" t="s">
        <v>286</v>
      </c>
      <c r="BD1" s="422"/>
      <c r="BE1" s="422"/>
      <c r="BF1" s="422" t="s">
        <v>280</v>
      </c>
      <c r="BG1" s="422"/>
      <c r="BH1" s="422"/>
      <c r="BI1" s="422" t="s">
        <v>288</v>
      </c>
      <c r="BJ1" s="422"/>
      <c r="BK1" s="422"/>
      <c r="BL1" s="422" t="s">
        <v>296</v>
      </c>
      <c r="BM1" s="422"/>
      <c r="BN1" s="422"/>
      <c r="BO1" s="422" t="s">
        <v>287</v>
      </c>
      <c r="BP1" s="422"/>
      <c r="BQ1" s="422"/>
      <c r="BR1" s="422" t="s">
        <v>297</v>
      </c>
      <c r="BS1" s="422"/>
      <c r="BT1" s="422"/>
      <c r="BU1" s="422" t="s">
        <v>304</v>
      </c>
      <c r="BV1" s="422"/>
      <c r="BW1" s="422"/>
      <c r="BX1" s="422" t="s">
        <v>298</v>
      </c>
      <c r="BY1" s="422"/>
      <c r="BZ1" s="422"/>
      <c r="CA1" s="422" t="s">
        <v>303</v>
      </c>
      <c r="CB1" s="422"/>
      <c r="CC1" s="422"/>
      <c r="CD1" s="422" t="s">
        <v>319</v>
      </c>
      <c r="CE1" s="422"/>
      <c r="CF1" s="422"/>
      <c r="CG1" s="422" t="s">
        <v>306</v>
      </c>
      <c r="CH1" s="422"/>
      <c r="CI1" s="422"/>
      <c r="CJ1" s="422" t="s">
        <v>320</v>
      </c>
      <c r="CK1" s="422"/>
      <c r="CL1" s="422"/>
      <c r="CM1" s="422" t="s">
        <v>377</v>
      </c>
      <c r="CN1" s="422"/>
      <c r="CO1" s="422"/>
      <c r="CP1" s="422" t="s">
        <v>378</v>
      </c>
      <c r="CQ1" s="422"/>
      <c r="CR1" s="42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c r="EM1" s="232"/>
      <c r="EN1" s="232"/>
      <c r="EO1" s="232"/>
      <c r="EP1" s="232"/>
      <c r="EQ1" s="232"/>
      <c r="ER1" s="232"/>
      <c r="ES1" s="232"/>
      <c r="ET1" s="232"/>
      <c r="EU1" s="232"/>
      <c r="EV1" s="232"/>
      <c r="EW1" s="232"/>
      <c r="EX1" s="232"/>
      <c r="EY1" s="232"/>
      <c r="EZ1" s="232"/>
      <c r="FA1" s="232"/>
      <c r="FB1" s="232"/>
      <c r="FC1" s="232"/>
      <c r="FD1" s="232"/>
      <c r="FE1" s="232"/>
      <c r="FF1" s="232"/>
      <c r="FG1" s="232"/>
      <c r="FH1" s="232"/>
      <c r="FI1" s="232"/>
      <c r="FJ1" s="232"/>
      <c r="FK1" s="232"/>
      <c r="FL1" s="232"/>
      <c r="FM1" s="232"/>
      <c r="FN1" s="232"/>
      <c r="FO1" s="232"/>
      <c r="FP1" s="232"/>
      <c r="FQ1" s="232"/>
      <c r="FR1" s="232"/>
      <c r="FS1" s="232"/>
      <c r="FT1" s="232"/>
      <c r="FU1" s="232"/>
      <c r="FV1" s="232"/>
      <c r="FW1" s="232"/>
      <c r="FX1" s="232"/>
      <c r="FY1" s="232"/>
      <c r="FZ1" s="232"/>
      <c r="GA1" s="232"/>
      <c r="GB1" s="232"/>
    </row>
    <row r="2" spans="1:184" customFormat="1" x14ac:dyDescent="0.25">
      <c r="A2" s="187"/>
      <c r="B2" s="212" t="s">
        <v>155</v>
      </c>
      <c r="C2" s="212" t="s">
        <v>156</v>
      </c>
      <c r="D2" s="212" t="s">
        <v>157</v>
      </c>
      <c r="E2" s="212" t="s">
        <v>155</v>
      </c>
      <c r="F2" s="212" t="s">
        <v>156</v>
      </c>
      <c r="G2" s="212" t="s">
        <v>157</v>
      </c>
      <c r="H2" s="212" t="s">
        <v>158</v>
      </c>
      <c r="I2" s="212" t="s">
        <v>155</v>
      </c>
      <c r="J2" s="212" t="s">
        <v>156</v>
      </c>
      <c r="K2" s="212" t="s">
        <v>157</v>
      </c>
      <c r="L2" s="212" t="s">
        <v>158</v>
      </c>
      <c r="M2" s="211" t="s">
        <v>155</v>
      </c>
      <c r="N2" s="211" t="s">
        <v>156</v>
      </c>
      <c r="O2" s="211" t="s">
        <v>157</v>
      </c>
      <c r="P2" s="211" t="s">
        <v>158</v>
      </c>
      <c r="Q2" s="365" t="s">
        <v>155</v>
      </c>
      <c r="R2" s="365" t="s">
        <v>156</v>
      </c>
      <c r="S2" s="365" t="s">
        <v>157</v>
      </c>
      <c r="T2" s="365" t="s">
        <v>158</v>
      </c>
      <c r="U2" s="211" t="s">
        <v>155</v>
      </c>
      <c r="V2" s="211" t="s">
        <v>156</v>
      </c>
      <c r="W2" s="211" t="s">
        <v>157</v>
      </c>
      <c r="X2" s="211" t="s">
        <v>158</v>
      </c>
      <c r="Y2" s="211" t="s">
        <v>155</v>
      </c>
      <c r="Z2" s="211" t="s">
        <v>156</v>
      </c>
      <c r="AA2" s="385" t="s">
        <v>157</v>
      </c>
      <c r="AB2" s="211" t="s">
        <v>162</v>
      </c>
      <c r="AC2" s="211" t="s">
        <v>163</v>
      </c>
      <c r="AD2" s="211" t="s">
        <v>157</v>
      </c>
      <c r="AE2" s="211" t="s">
        <v>162</v>
      </c>
      <c r="AF2" s="211" t="s">
        <v>163</v>
      </c>
      <c r="AG2" s="211" t="s">
        <v>157</v>
      </c>
      <c r="AH2" s="211" t="s">
        <v>162</v>
      </c>
      <c r="AI2" s="211" t="s">
        <v>163</v>
      </c>
      <c r="AJ2" s="211" t="s">
        <v>157</v>
      </c>
      <c r="AK2" s="211" t="s">
        <v>162</v>
      </c>
      <c r="AL2" s="211" t="s">
        <v>163</v>
      </c>
      <c r="AM2" s="211" t="s">
        <v>157</v>
      </c>
      <c r="AN2" s="211" t="s">
        <v>162</v>
      </c>
      <c r="AO2" s="211" t="s">
        <v>163</v>
      </c>
      <c r="AP2" s="211" t="s">
        <v>157</v>
      </c>
      <c r="AQ2" s="211" t="s">
        <v>162</v>
      </c>
      <c r="AR2" s="211" t="s">
        <v>163</v>
      </c>
      <c r="AS2" s="211" t="s">
        <v>157</v>
      </c>
      <c r="AT2" s="211" t="s">
        <v>162</v>
      </c>
      <c r="AU2" s="211" t="s">
        <v>163</v>
      </c>
      <c r="AV2" s="211" t="s">
        <v>157</v>
      </c>
      <c r="AW2" s="211" t="s">
        <v>162</v>
      </c>
      <c r="AX2" s="211" t="s">
        <v>163</v>
      </c>
      <c r="AY2" s="211" t="s">
        <v>157</v>
      </c>
      <c r="AZ2" s="211" t="s">
        <v>162</v>
      </c>
      <c r="BA2" s="211" t="s">
        <v>163</v>
      </c>
      <c r="BB2" s="211" t="s">
        <v>157</v>
      </c>
      <c r="BC2" s="211" t="s">
        <v>162</v>
      </c>
      <c r="BD2" s="211" t="s">
        <v>163</v>
      </c>
      <c r="BE2" s="211" t="s">
        <v>157</v>
      </c>
      <c r="BF2" s="211" t="s">
        <v>162</v>
      </c>
      <c r="BG2" s="211" t="s">
        <v>163</v>
      </c>
      <c r="BH2" s="211" t="s">
        <v>157</v>
      </c>
      <c r="BI2" s="211" t="s">
        <v>162</v>
      </c>
      <c r="BJ2" s="211" t="s">
        <v>163</v>
      </c>
      <c r="BK2" s="385" t="s">
        <v>157</v>
      </c>
      <c r="BL2" s="211" t="s">
        <v>162</v>
      </c>
      <c r="BM2" s="211" t="s">
        <v>163</v>
      </c>
      <c r="BN2" s="385" t="s">
        <v>157</v>
      </c>
      <c r="BO2" s="211" t="s">
        <v>162</v>
      </c>
      <c r="BP2" s="211" t="s">
        <v>163</v>
      </c>
      <c r="BQ2" s="385" t="s">
        <v>157</v>
      </c>
      <c r="BR2" s="211" t="s">
        <v>162</v>
      </c>
      <c r="BS2" s="211" t="s">
        <v>163</v>
      </c>
      <c r="BT2" s="385" t="s">
        <v>157</v>
      </c>
      <c r="BU2" s="211" t="s">
        <v>162</v>
      </c>
      <c r="BV2" s="211" t="s">
        <v>163</v>
      </c>
      <c r="BW2" s="211" t="s">
        <v>157</v>
      </c>
      <c r="BX2" s="211" t="s">
        <v>162</v>
      </c>
      <c r="BY2" s="211" t="s">
        <v>163</v>
      </c>
      <c r="BZ2" s="211" t="s">
        <v>157</v>
      </c>
      <c r="CA2" s="211" t="s">
        <v>162</v>
      </c>
      <c r="CB2" s="211" t="s">
        <v>163</v>
      </c>
      <c r="CC2" s="409" t="s">
        <v>157</v>
      </c>
      <c r="CD2" s="211" t="s">
        <v>162</v>
      </c>
      <c r="CE2" s="211" t="s">
        <v>163</v>
      </c>
      <c r="CF2" s="211" t="s">
        <v>157</v>
      </c>
      <c r="CG2" s="211" t="s">
        <v>162</v>
      </c>
      <c r="CH2" s="211" t="s">
        <v>163</v>
      </c>
      <c r="CI2" s="385" t="s">
        <v>157</v>
      </c>
      <c r="CJ2" s="211" t="s">
        <v>162</v>
      </c>
      <c r="CK2" s="211" t="s">
        <v>163</v>
      </c>
      <c r="CL2" s="211" t="s">
        <v>157</v>
      </c>
      <c r="CM2" s="211" t="s">
        <v>162</v>
      </c>
      <c r="CN2" s="211" t="s">
        <v>163</v>
      </c>
      <c r="CO2" s="211" t="s">
        <v>157</v>
      </c>
      <c r="CP2" s="405" t="s">
        <v>162</v>
      </c>
      <c r="CQ2" s="405" t="s">
        <v>163</v>
      </c>
      <c r="CR2" s="405" t="s">
        <v>157</v>
      </c>
      <c r="CS2" s="232"/>
      <c r="CT2" s="232"/>
      <c r="CU2" s="232"/>
      <c r="CV2" s="232"/>
      <c r="CW2" s="232"/>
      <c r="CX2" s="232"/>
      <c r="CY2" s="232"/>
      <c r="CZ2" s="232"/>
      <c r="DA2" s="232"/>
      <c r="DB2" s="232"/>
      <c r="DC2" s="232"/>
      <c r="DD2" s="232"/>
      <c r="DE2" s="232"/>
      <c r="DF2" s="232"/>
      <c r="DG2" s="232"/>
      <c r="DH2" s="232"/>
      <c r="DI2" s="232"/>
      <c r="DJ2" s="232"/>
      <c r="DK2" s="232"/>
      <c r="DL2" s="232"/>
      <c r="DM2" s="232"/>
      <c r="DN2" s="232"/>
      <c r="DO2" s="232"/>
      <c r="DP2" s="232"/>
      <c r="DQ2" s="232"/>
      <c r="DR2" s="232"/>
      <c r="DS2" s="232"/>
      <c r="DT2" s="232"/>
      <c r="DU2" s="232"/>
      <c r="DV2" s="232"/>
      <c r="DW2" s="232"/>
      <c r="DX2" s="232"/>
      <c r="DY2" s="232"/>
      <c r="DZ2" s="232"/>
      <c r="EA2" s="232"/>
      <c r="EB2" s="232"/>
      <c r="EC2" s="232"/>
      <c r="ED2" s="232"/>
      <c r="EE2" s="232"/>
      <c r="EF2" s="232"/>
      <c r="EG2" s="232"/>
      <c r="EH2" s="232"/>
      <c r="EI2" s="232"/>
      <c r="EJ2" s="232"/>
      <c r="EK2" s="232"/>
      <c r="EL2" s="232"/>
      <c r="EM2" s="232"/>
      <c r="EN2" s="232"/>
      <c r="EO2" s="232"/>
      <c r="EP2" s="232"/>
      <c r="EQ2" s="232"/>
      <c r="ER2" s="232"/>
      <c r="ES2" s="232"/>
      <c r="ET2" s="232"/>
      <c r="EU2" s="232"/>
      <c r="EV2" s="232"/>
      <c r="EW2" s="232"/>
      <c r="EX2" s="232"/>
      <c r="EY2" s="232"/>
      <c r="EZ2" s="232"/>
      <c r="FA2" s="232"/>
      <c r="FB2" s="232"/>
      <c r="FC2" s="232"/>
      <c r="FD2" s="232"/>
      <c r="FE2" s="232"/>
      <c r="FF2" s="232"/>
      <c r="FG2" s="232"/>
      <c r="FH2" s="232"/>
      <c r="FI2" s="232"/>
      <c r="FJ2" s="232"/>
      <c r="FK2" s="232"/>
      <c r="FL2" s="232"/>
      <c r="FM2" s="232"/>
      <c r="FN2" s="232"/>
      <c r="FO2" s="232"/>
      <c r="FP2" s="232"/>
      <c r="FQ2" s="232"/>
      <c r="FR2" s="232"/>
      <c r="FS2" s="232"/>
      <c r="FT2" s="232"/>
      <c r="FU2" s="232"/>
      <c r="FV2" s="232"/>
      <c r="FW2" s="232"/>
      <c r="FX2" s="232"/>
      <c r="FY2" s="232"/>
      <c r="FZ2" s="232"/>
      <c r="GA2" s="232"/>
      <c r="GB2" s="232"/>
    </row>
    <row r="3" spans="1:184" s="89" customFormat="1" x14ac:dyDescent="0.25">
      <c r="A3" s="188" t="s">
        <v>154</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row>
    <row r="4" spans="1:184" customFormat="1" ht="15.75" x14ac:dyDescent="0.25">
      <c r="A4" s="154" t="s">
        <v>165</v>
      </c>
      <c r="B4" s="31">
        <v>7121.8005999999996</v>
      </c>
      <c r="C4" s="31">
        <v>4396.9260000000004</v>
      </c>
      <c r="D4" s="31">
        <v>11518.7266</v>
      </c>
      <c r="E4" s="31">
        <v>7913.8945000000003</v>
      </c>
      <c r="F4" s="31">
        <v>5700.6548000000003</v>
      </c>
      <c r="G4" s="31">
        <v>13614.549300000001</v>
      </c>
      <c r="H4" s="31">
        <v>1296.7094</v>
      </c>
      <c r="I4" s="31">
        <v>6472.3388999999997</v>
      </c>
      <c r="J4" s="31">
        <v>4381.9447</v>
      </c>
      <c r="K4" s="127">
        <v>10854.283600000001</v>
      </c>
      <c r="L4" s="127">
        <v>2615.0001000000002</v>
      </c>
      <c r="M4" s="127">
        <f>6181.4948+0.0734</f>
        <v>6181.5682000000006</v>
      </c>
      <c r="N4" s="127">
        <v>4335.8218999999999</v>
      </c>
      <c r="O4" s="127">
        <f>N4+M4</f>
        <v>10517.390100000001</v>
      </c>
      <c r="P4" s="127" t="s">
        <v>164</v>
      </c>
      <c r="Q4" s="127">
        <v>5990.6710000000003</v>
      </c>
      <c r="R4" s="127">
        <v>5797.0486000000001</v>
      </c>
      <c r="S4" s="127">
        <v>11787.7196</v>
      </c>
      <c r="T4" s="127">
        <v>3172.5907000000002</v>
      </c>
      <c r="U4" s="127">
        <f>5348.1881+0.0721</f>
        <v>5348.2602000000006</v>
      </c>
      <c r="V4" s="127">
        <v>5693.1185999999998</v>
      </c>
      <c r="W4" s="127">
        <f>V4+U4</f>
        <v>11041.3788</v>
      </c>
      <c r="X4" s="127"/>
      <c r="Y4" s="127">
        <f>5111.0663+0.0703</f>
        <v>5111.1366000000007</v>
      </c>
      <c r="Z4" s="127">
        <v>5536.4813000000004</v>
      </c>
      <c r="AA4" s="123">
        <f>SUM(Y4:Z4)</f>
        <v>10647.617900000001</v>
      </c>
      <c r="AB4" s="127">
        <f>7985.9583+0.0017</f>
        <v>7985.96</v>
      </c>
      <c r="AC4" s="127">
        <v>2984.7962000000002</v>
      </c>
      <c r="AD4" s="127">
        <f>AC4+AB4</f>
        <v>10970.7562</v>
      </c>
      <c r="AE4" s="24">
        <f>7425.503+5.2154</f>
        <v>7430.7183999999997</v>
      </c>
      <c r="AF4" s="127">
        <v>3780.5463</v>
      </c>
      <c r="AG4" s="24">
        <f>SUM(AE4:AF4)</f>
        <v>11211.2647</v>
      </c>
      <c r="AH4" s="24">
        <v>7033.7932000000001</v>
      </c>
      <c r="AI4" s="24">
        <v>3606.9209999999998</v>
      </c>
      <c r="AJ4" s="24">
        <f>SUM(AH4:AI4)</f>
        <v>10640.7142</v>
      </c>
      <c r="AK4" s="24">
        <f>8596.7699+0.0017</f>
        <v>8596.7716</v>
      </c>
      <c r="AL4" s="24">
        <v>4663.4002</v>
      </c>
      <c r="AM4" s="24">
        <f>SUM(AK4:AL4)</f>
        <v>13260.1718</v>
      </c>
      <c r="AN4" s="24">
        <v>8940.3353000000006</v>
      </c>
      <c r="AO4" s="24">
        <v>5166.0201999999999</v>
      </c>
      <c r="AP4" s="24">
        <f t="shared" ref="AP4:AP12" si="0">SUM(AN4:AO4)</f>
        <v>14106.355500000001</v>
      </c>
      <c r="AQ4" s="24">
        <v>8510.5490000000009</v>
      </c>
      <c r="AR4" s="24">
        <v>5057.1427000000003</v>
      </c>
      <c r="AS4" s="211">
        <f>SUM(AQ4:AR4)</f>
        <v>13567.691700000001</v>
      </c>
      <c r="AT4" s="24">
        <v>10924.1086</v>
      </c>
      <c r="AU4" s="24">
        <v>4734.6773999999996</v>
      </c>
      <c r="AV4" s="24">
        <f t="shared" ref="AV4:AV12" si="1">SUM(AT4:AU4)</f>
        <v>15658.786</v>
      </c>
      <c r="AW4" s="24">
        <v>12856.9869</v>
      </c>
      <c r="AX4" s="24">
        <v>3246.6774</v>
      </c>
      <c r="AY4" s="24">
        <f>SUM(AW4:AX4)</f>
        <v>16103.6643</v>
      </c>
      <c r="AZ4" s="216">
        <v>10786.7772</v>
      </c>
      <c r="BA4" s="216">
        <v>2632.8566999999998</v>
      </c>
      <c r="BB4" s="211">
        <f>SUM(AZ4:BA4)</f>
        <v>13419.633900000001</v>
      </c>
      <c r="BC4" s="211">
        <v>9914.3186999999998</v>
      </c>
      <c r="BD4" s="211">
        <v>2484.1329999999998</v>
      </c>
      <c r="BE4" s="211">
        <f>SUM(BC4:BD4)</f>
        <v>12398.4517</v>
      </c>
      <c r="BF4" s="24">
        <v>12931.335499999999</v>
      </c>
      <c r="BG4" s="24">
        <v>3082.3024</v>
      </c>
      <c r="BH4" s="211">
        <f>SUM(BF4:BG4)</f>
        <v>16013.6379</v>
      </c>
      <c r="BI4" s="217">
        <v>11057.602800000001</v>
      </c>
      <c r="BJ4" s="217">
        <v>2996.4285</v>
      </c>
      <c r="BK4" s="385">
        <f>SUM(BI4:BJ4)</f>
        <v>14054.031300000001</v>
      </c>
      <c r="BL4" s="217">
        <v>10387.200199999999</v>
      </c>
      <c r="BM4" s="217">
        <v>2402.1664000000001</v>
      </c>
      <c r="BN4" s="385">
        <f>SUM(BL4:BM4)</f>
        <v>12789.366599999999</v>
      </c>
      <c r="BO4" s="217">
        <v>13682.697899999999</v>
      </c>
      <c r="BP4" s="217">
        <v>3229.8252000000002</v>
      </c>
      <c r="BQ4" s="385">
        <f>SUM(BO4:BP4)</f>
        <v>16912.523099999999</v>
      </c>
      <c r="BR4" s="24">
        <v>14468.6718</v>
      </c>
      <c r="BS4" s="24">
        <v>3106.5594000000001</v>
      </c>
      <c r="BT4" s="385">
        <f>SUM(BR4:BS4)</f>
        <v>17575.231200000002</v>
      </c>
      <c r="BU4" s="24">
        <v>13314.9031</v>
      </c>
      <c r="BV4" s="24">
        <v>2271.1287000000002</v>
      </c>
      <c r="BW4" s="211">
        <f>SUM(BU4:BV4)</f>
        <v>15586.031800000001</v>
      </c>
      <c r="BX4" s="24">
        <v>15898.278700000001</v>
      </c>
      <c r="BY4" s="24">
        <v>3660.1237999999998</v>
      </c>
      <c r="BZ4" s="211">
        <f>SUM(BX4:BY4)</f>
        <v>19558.4025</v>
      </c>
      <c r="CA4" s="24">
        <v>17323.169999999998</v>
      </c>
      <c r="CB4" s="24">
        <v>5458.8987999999999</v>
      </c>
      <c r="CC4" s="409">
        <f>SUM(CA4:CB4)</f>
        <v>22782.068799999997</v>
      </c>
      <c r="CD4" s="24">
        <v>15010.692800000001</v>
      </c>
      <c r="CE4" s="24">
        <v>2653.8712</v>
      </c>
      <c r="CF4" s="211">
        <f>SUM(CD4:CE4)</f>
        <v>17664.564000000002</v>
      </c>
      <c r="CG4" s="24">
        <v>19891.93</v>
      </c>
      <c r="CH4" s="24">
        <v>5497.4134999999997</v>
      </c>
      <c r="CI4" s="385">
        <f>SUM(CG4:CH4)</f>
        <v>25389.343499999999</v>
      </c>
      <c r="CJ4" s="24">
        <v>19997.3321</v>
      </c>
      <c r="CK4" s="24">
        <v>5687.1719000000003</v>
      </c>
      <c r="CL4" s="211">
        <f>SUM(CJ4:CK4)</f>
        <v>25684.504000000001</v>
      </c>
      <c r="CM4" s="24">
        <v>21885.197400000001</v>
      </c>
      <c r="CN4" s="24">
        <v>5434.3825999999999</v>
      </c>
      <c r="CO4" s="211">
        <f>SUM(CM4:CN4)</f>
        <v>27319.58</v>
      </c>
      <c r="CP4" s="24">
        <v>22234.2287</v>
      </c>
      <c r="CQ4" s="24">
        <v>5898.7987000000003</v>
      </c>
      <c r="CR4" s="405">
        <f>SUM(CP4:CQ4)</f>
        <v>28133.027399999999</v>
      </c>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row>
    <row r="5" spans="1:184" customFormat="1" ht="15.75" x14ac:dyDescent="0.25">
      <c r="A5" s="218" t="s">
        <v>305</v>
      </c>
      <c r="B5" s="31"/>
      <c r="C5" s="31"/>
      <c r="D5" s="31"/>
      <c r="E5" s="31"/>
      <c r="F5" s="31"/>
      <c r="G5" s="31"/>
      <c r="H5" s="31"/>
      <c r="I5" s="31"/>
      <c r="J5" s="31"/>
      <c r="K5" s="127"/>
      <c r="L5" s="127"/>
      <c r="M5" s="127"/>
      <c r="N5" s="127"/>
      <c r="O5" s="127"/>
      <c r="P5" s="127"/>
      <c r="Q5" s="127"/>
      <c r="R5" s="127"/>
      <c r="S5" s="127"/>
      <c r="T5" s="127"/>
      <c r="U5" s="127"/>
      <c r="V5" s="127"/>
      <c r="W5" s="127"/>
      <c r="X5" s="127"/>
      <c r="Y5" s="127"/>
      <c r="Z5" s="127"/>
      <c r="AA5" s="123"/>
      <c r="AB5" s="127"/>
      <c r="AC5" s="127"/>
      <c r="AD5" s="127"/>
      <c r="AE5" s="24"/>
      <c r="AF5" s="127"/>
      <c r="AG5" s="24"/>
      <c r="AH5" s="24"/>
      <c r="AI5" s="24"/>
      <c r="AJ5" s="24"/>
      <c r="AK5" s="24"/>
      <c r="AL5" s="24"/>
      <c r="AM5" s="24"/>
      <c r="AN5" s="24"/>
      <c r="AO5" s="24"/>
      <c r="AP5" s="24"/>
      <c r="AQ5" s="24"/>
      <c r="AR5" s="24"/>
      <c r="AS5" s="211"/>
      <c r="AT5" s="24"/>
      <c r="AU5" s="24"/>
      <c r="AV5" s="24"/>
      <c r="AW5" s="24"/>
      <c r="AX5" s="24"/>
      <c r="AY5" s="24"/>
      <c r="AZ5" s="24"/>
      <c r="BA5" s="24"/>
      <c r="BB5" s="211"/>
      <c r="BC5" s="211"/>
      <c r="BD5" s="211"/>
      <c r="BE5" s="211"/>
      <c r="BF5" s="24"/>
      <c r="BG5" s="24"/>
      <c r="BH5" s="211"/>
      <c r="BI5" s="24"/>
      <c r="BJ5" s="24"/>
      <c r="BK5" s="385"/>
      <c r="BL5" s="24"/>
      <c r="BM5" s="24"/>
      <c r="BN5" s="385"/>
      <c r="BO5" s="24"/>
      <c r="BP5" s="24"/>
      <c r="BQ5" s="385"/>
      <c r="BR5" s="24"/>
      <c r="BS5" s="24"/>
      <c r="BT5" s="385"/>
      <c r="BU5" s="24"/>
      <c r="BV5" s="24"/>
      <c r="BW5" s="211"/>
      <c r="BX5" s="24"/>
      <c r="BY5" s="24"/>
      <c r="BZ5" s="211"/>
      <c r="CA5" s="24"/>
      <c r="CB5" s="24"/>
      <c r="CC5" s="409"/>
      <c r="CD5" s="24"/>
      <c r="CE5" s="24"/>
      <c r="CF5" s="211"/>
      <c r="CG5" s="24"/>
      <c r="CH5" s="24"/>
      <c r="CI5" s="385"/>
      <c r="CJ5" s="24"/>
      <c r="CK5" s="24"/>
      <c r="CL5" s="211"/>
      <c r="CM5" s="24"/>
      <c r="CN5" s="24"/>
      <c r="CO5" s="211"/>
      <c r="CP5" s="24"/>
      <c r="CQ5" s="24"/>
      <c r="CR5" s="405"/>
      <c r="CS5" s="232"/>
      <c r="CT5" s="232"/>
      <c r="CU5" s="232"/>
      <c r="CV5" s="232"/>
      <c r="CW5" s="232"/>
      <c r="CX5" s="232"/>
      <c r="CY5" s="232"/>
      <c r="CZ5" s="232"/>
      <c r="DA5" s="232"/>
      <c r="DB5" s="232"/>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row>
    <row r="6" spans="1:184" customFormat="1" x14ac:dyDescent="0.25">
      <c r="A6" s="224" t="s">
        <v>337</v>
      </c>
      <c r="B6" s="31"/>
      <c r="C6" s="31"/>
      <c r="D6" s="31"/>
      <c r="E6" s="31"/>
      <c r="F6" s="31"/>
      <c r="G6" s="31"/>
      <c r="H6" s="31"/>
      <c r="I6" s="31"/>
      <c r="J6" s="31"/>
      <c r="K6" s="127"/>
      <c r="L6" s="127"/>
      <c r="M6" s="127"/>
      <c r="N6" s="127"/>
      <c r="O6" s="127"/>
      <c r="P6" s="127"/>
      <c r="Q6" s="127"/>
      <c r="R6" s="127"/>
      <c r="S6" s="127"/>
      <c r="T6" s="127"/>
      <c r="U6" s="127"/>
      <c r="V6" s="127"/>
      <c r="W6" s="127"/>
      <c r="X6" s="127"/>
      <c r="Y6" s="127">
        <v>0</v>
      </c>
      <c r="Z6" s="127">
        <v>435.9973</v>
      </c>
      <c r="AA6" s="123">
        <f>SUM(Y6:Z6)</f>
        <v>435.9973</v>
      </c>
      <c r="AB6" s="127">
        <v>154.9956</v>
      </c>
      <c r="AC6" s="127">
        <v>283.03140000000002</v>
      </c>
      <c r="AD6" s="127">
        <f>AC6+AB6</f>
        <v>438.02700000000004</v>
      </c>
      <c r="AE6" s="24">
        <v>183.9</v>
      </c>
      <c r="AF6" s="127">
        <v>279.06650000000002</v>
      </c>
      <c r="AG6" s="24">
        <f>SUM(AE6:AF6)</f>
        <v>462.9665</v>
      </c>
      <c r="AH6" s="24">
        <v>178.0986</v>
      </c>
      <c r="AI6" s="24">
        <v>270.93419999999998</v>
      </c>
      <c r="AJ6" s="24">
        <f>SUM(AH6:AI6)</f>
        <v>449.03279999999995</v>
      </c>
      <c r="AK6" s="24">
        <v>282.00009999999997</v>
      </c>
      <c r="AL6" s="24">
        <v>257.99990000000003</v>
      </c>
      <c r="AM6" s="24">
        <f>SUM(AK6:AL6)</f>
        <v>540</v>
      </c>
      <c r="AN6" s="24">
        <v>434.50009999999997</v>
      </c>
      <c r="AO6" s="24">
        <v>283.91019999999997</v>
      </c>
      <c r="AP6" s="24">
        <f t="shared" si="0"/>
        <v>718.41030000000001</v>
      </c>
      <c r="AQ6" s="24">
        <v>375.45760000000001</v>
      </c>
      <c r="AR6" s="24">
        <v>268.84750000000003</v>
      </c>
      <c r="AS6" s="211">
        <f>SUM(AQ6:AR6)</f>
        <v>644.30510000000004</v>
      </c>
      <c r="AT6" s="24">
        <v>526.00009999999997</v>
      </c>
      <c r="AU6" s="24">
        <v>275.13709999999998</v>
      </c>
      <c r="AV6" s="24">
        <f t="shared" si="1"/>
        <v>801.13719999999989</v>
      </c>
      <c r="AW6" s="24">
        <v>526.00009999999997</v>
      </c>
      <c r="AX6" s="24">
        <v>275.13709999999998</v>
      </c>
      <c r="AY6" s="24">
        <f>SUM(AW6:AX6)</f>
        <v>801.13719999999989</v>
      </c>
      <c r="AZ6" s="216">
        <v>509</v>
      </c>
      <c r="BA6" s="216">
        <v>317.4615</v>
      </c>
      <c r="BB6" s="211">
        <f>SUM(AZ6:BA6)</f>
        <v>826.4615</v>
      </c>
      <c r="BC6" s="211">
        <v>511.04399999999998</v>
      </c>
      <c r="BD6" s="211">
        <v>295.91019999999997</v>
      </c>
      <c r="BE6" s="211">
        <f>SUM(BC6:BD6)</f>
        <v>806.9541999999999</v>
      </c>
      <c r="BF6" s="24">
        <v>575</v>
      </c>
      <c r="BG6" s="24">
        <v>286.90199999999999</v>
      </c>
      <c r="BH6" s="211">
        <f>SUM(BF6:BG6)</f>
        <v>861.90200000000004</v>
      </c>
      <c r="BI6" s="217">
        <v>256.60000000000002</v>
      </c>
      <c r="BJ6" s="217">
        <v>414.57299999999998</v>
      </c>
      <c r="BK6" s="385">
        <f>SUM(BI6:BJ6)</f>
        <v>671.173</v>
      </c>
      <c r="BL6" s="217">
        <v>256.52089999999998</v>
      </c>
      <c r="BM6" s="217">
        <v>364.161</v>
      </c>
      <c r="BN6" s="385">
        <f>SUM(BL6:BM6)</f>
        <v>620.68190000000004</v>
      </c>
      <c r="BO6" s="217">
        <v>351.00009999999997</v>
      </c>
      <c r="BP6" s="217">
        <v>339.95499999999998</v>
      </c>
      <c r="BQ6" s="385">
        <f>SUM(BO6:BP6)</f>
        <v>690.9550999999999</v>
      </c>
      <c r="BR6" s="217">
        <v>470.00009999999997</v>
      </c>
      <c r="BS6" s="217">
        <v>554.42949999999996</v>
      </c>
      <c r="BT6" s="385">
        <f>SUM(BR6:BS6)</f>
        <v>1024.4295999999999</v>
      </c>
      <c r="BU6" s="217">
        <v>322.3057</v>
      </c>
      <c r="BV6" s="217">
        <v>316.90480000000002</v>
      </c>
      <c r="BW6" s="211">
        <f t="shared" ref="BW6:BW12" si="2">SUM(BU6:BV6)</f>
        <v>639.21050000000002</v>
      </c>
      <c r="BX6" s="217">
        <v>362.00009999999997</v>
      </c>
      <c r="BY6" s="217">
        <v>563.66459999999995</v>
      </c>
      <c r="BZ6" s="211">
        <f>SUM(BX6:BY6)</f>
        <v>925.66469999999993</v>
      </c>
      <c r="CA6" s="217">
        <v>640.69719999999995</v>
      </c>
      <c r="CB6" s="217">
        <v>693.07410000000004</v>
      </c>
      <c r="CC6" s="409">
        <f>SUM(CA6:CB6)</f>
        <v>1333.7712999999999</v>
      </c>
      <c r="CD6" s="217">
        <v>463.92599999999999</v>
      </c>
      <c r="CE6" s="217">
        <v>448.3621</v>
      </c>
      <c r="CF6" s="211">
        <f>SUM(CD6:CE6)</f>
        <v>912.28809999999999</v>
      </c>
      <c r="CG6" s="217">
        <v>914.8</v>
      </c>
      <c r="CH6" s="217">
        <v>530.68510000000003</v>
      </c>
      <c r="CI6" s="385">
        <f t="shared" ref="CI6:CI12" si="3">SUM(CG6:CH6)</f>
        <v>1445.4850999999999</v>
      </c>
      <c r="CJ6" s="217">
        <v>931.1</v>
      </c>
      <c r="CK6" s="217">
        <v>659.09670000000006</v>
      </c>
      <c r="CL6" s="211">
        <f>SUM(CJ6:CK6)</f>
        <v>1590.1967</v>
      </c>
      <c r="CM6" s="217">
        <v>866</v>
      </c>
      <c r="CN6" s="217">
        <v>372.97910000000002</v>
      </c>
      <c r="CO6" s="211">
        <f>SUM(CM6:CN6)</f>
        <v>1238.9791</v>
      </c>
      <c r="CP6" s="217">
        <v>939.50040000000001</v>
      </c>
      <c r="CQ6" s="217">
        <v>456.88119999999998</v>
      </c>
      <c r="CR6" s="405">
        <f>SUM(CP6:CQ6)</f>
        <v>1396.3815999999999</v>
      </c>
      <c r="CS6" s="232"/>
      <c r="CT6" s="232"/>
      <c r="CU6" s="232"/>
      <c r="CV6" s="232"/>
      <c r="CW6" s="232"/>
      <c r="CX6" s="232"/>
      <c r="CY6" s="232"/>
      <c r="CZ6" s="232"/>
      <c r="DA6" s="232"/>
      <c r="DB6" s="232"/>
      <c r="DC6" s="232"/>
      <c r="DD6" s="232"/>
      <c r="DE6" s="232"/>
      <c r="DF6" s="232"/>
      <c r="DG6" s="232"/>
      <c r="DH6" s="232"/>
      <c r="DI6" s="232"/>
      <c r="DJ6" s="232"/>
      <c r="DK6" s="232"/>
      <c r="DL6" s="232"/>
      <c r="DM6" s="232"/>
      <c r="DN6" s="232"/>
      <c r="DO6" s="232"/>
      <c r="DP6" s="232"/>
      <c r="DQ6" s="232"/>
      <c r="DR6" s="232"/>
      <c r="DS6" s="232"/>
      <c r="DT6" s="232"/>
      <c r="DU6" s="232"/>
      <c r="DV6" s="232"/>
      <c r="DW6" s="232"/>
      <c r="DX6" s="232"/>
      <c r="DY6" s="232"/>
      <c r="DZ6" s="232"/>
      <c r="EA6" s="232"/>
      <c r="EB6" s="232"/>
      <c r="EC6" s="232"/>
      <c r="ED6" s="232"/>
      <c r="EE6" s="232"/>
      <c r="EF6" s="232"/>
      <c r="EG6" s="232"/>
      <c r="EH6" s="232"/>
      <c r="EI6" s="232"/>
      <c r="EJ6" s="232"/>
      <c r="EK6" s="232"/>
      <c r="EL6" s="232"/>
      <c r="EM6" s="232"/>
      <c r="EN6" s="232"/>
      <c r="EO6" s="232"/>
      <c r="EP6" s="232"/>
      <c r="EQ6" s="232"/>
      <c r="ER6" s="232"/>
      <c r="ES6" s="232"/>
      <c r="ET6" s="232"/>
      <c r="EU6" s="232"/>
      <c r="EV6" s="232"/>
      <c r="EW6" s="232"/>
      <c r="EX6" s="232"/>
      <c r="EY6" s="232"/>
      <c r="EZ6" s="232"/>
      <c r="FA6" s="232"/>
      <c r="FB6" s="232"/>
      <c r="FC6" s="232"/>
      <c r="FD6" s="232"/>
      <c r="FE6" s="232"/>
      <c r="FF6" s="232"/>
      <c r="FG6" s="232"/>
      <c r="FH6" s="232"/>
      <c r="FI6" s="232"/>
      <c r="FJ6" s="232"/>
      <c r="FK6" s="232"/>
      <c r="FL6" s="232"/>
      <c r="FM6" s="232"/>
      <c r="FN6" s="232"/>
      <c r="FO6" s="232"/>
      <c r="FP6" s="232"/>
      <c r="FQ6" s="232"/>
      <c r="FR6" s="232"/>
      <c r="FS6" s="232"/>
      <c r="FT6" s="232"/>
      <c r="FU6" s="232"/>
      <c r="FV6" s="232"/>
      <c r="FW6" s="232"/>
      <c r="FX6" s="232"/>
      <c r="FY6" s="232"/>
      <c r="FZ6" s="232"/>
      <c r="GA6" s="232"/>
      <c r="GB6" s="232"/>
    </row>
    <row r="7" spans="1:184" customFormat="1" x14ac:dyDescent="0.25">
      <c r="A7" s="224" t="s">
        <v>338</v>
      </c>
      <c r="B7" s="31"/>
      <c r="C7" s="31"/>
      <c r="D7" s="31"/>
      <c r="E7" s="31"/>
      <c r="F7" s="31"/>
      <c r="G7" s="31"/>
      <c r="H7" s="31"/>
      <c r="I7" s="31"/>
      <c r="J7" s="31"/>
      <c r="K7" s="127"/>
      <c r="L7" s="127"/>
      <c r="M7" s="127"/>
      <c r="N7" s="127"/>
      <c r="O7" s="127"/>
      <c r="P7" s="127"/>
      <c r="Q7" s="127"/>
      <c r="R7" s="127"/>
      <c r="S7" s="127"/>
      <c r="T7" s="127"/>
      <c r="U7" s="127"/>
      <c r="V7" s="127"/>
      <c r="W7" s="127"/>
      <c r="X7" s="127"/>
      <c r="Y7" s="127"/>
      <c r="Z7" s="127"/>
      <c r="AA7" s="123"/>
      <c r="AB7" s="127"/>
      <c r="AC7" s="127"/>
      <c r="AD7" s="127"/>
      <c r="AE7" s="24"/>
      <c r="AF7" s="127"/>
      <c r="AG7" s="24"/>
      <c r="AH7" s="24"/>
      <c r="AI7" s="24"/>
      <c r="AJ7" s="24"/>
      <c r="AK7" s="24"/>
      <c r="AL7" s="24"/>
      <c r="AM7" s="24"/>
      <c r="AN7" s="24"/>
      <c r="AO7" s="24"/>
      <c r="AP7" s="24"/>
      <c r="AQ7" s="24"/>
      <c r="AR7" s="24"/>
      <c r="AS7" s="211"/>
      <c r="AT7" s="24"/>
      <c r="AU7" s="24"/>
      <c r="AV7" s="24"/>
      <c r="AW7" s="24"/>
      <c r="AX7" s="24"/>
      <c r="AY7" s="24"/>
      <c r="AZ7" s="24"/>
      <c r="BA7" s="24"/>
      <c r="BB7" s="211"/>
      <c r="BC7" s="211"/>
      <c r="BD7" s="211"/>
      <c r="BE7" s="211"/>
      <c r="BF7" s="24"/>
      <c r="BG7" s="24"/>
      <c r="BH7" s="211"/>
      <c r="BI7" s="24"/>
      <c r="BJ7" s="24"/>
      <c r="BK7" s="385"/>
      <c r="BL7" s="24"/>
      <c r="BM7" s="24"/>
      <c r="BN7" s="385"/>
      <c r="BO7" s="24"/>
      <c r="BP7" s="24"/>
      <c r="BQ7" s="385"/>
      <c r="BR7" s="24"/>
      <c r="BS7" s="24"/>
      <c r="BT7" s="385"/>
      <c r="BU7" s="24"/>
      <c r="BV7" s="24"/>
      <c r="BW7" s="211"/>
      <c r="BX7" s="24"/>
      <c r="BY7" s="24"/>
      <c r="BZ7" s="211"/>
      <c r="CA7" s="24"/>
      <c r="CB7" s="24"/>
      <c r="CC7" s="409"/>
      <c r="CD7" s="24"/>
      <c r="CE7" s="24"/>
      <c r="CF7" s="211"/>
      <c r="CG7" s="24"/>
      <c r="CH7" s="24"/>
      <c r="CI7" s="385"/>
      <c r="CJ7" s="24"/>
      <c r="CK7" s="24"/>
      <c r="CL7" s="211"/>
      <c r="CM7" s="24"/>
      <c r="CN7" s="24"/>
      <c r="CO7" s="211"/>
      <c r="CP7" s="24"/>
      <c r="CQ7" s="24"/>
      <c r="CR7" s="405"/>
      <c r="CS7" s="232"/>
      <c r="CT7" s="232"/>
      <c r="CU7" s="232"/>
      <c r="CV7" s="232"/>
      <c r="CW7" s="232"/>
      <c r="CX7" s="232"/>
      <c r="CY7" s="232"/>
      <c r="CZ7" s="232"/>
      <c r="DA7" s="232"/>
      <c r="DB7" s="232"/>
      <c r="DC7" s="232"/>
      <c r="DD7" s="232"/>
      <c r="DE7" s="232"/>
      <c r="DF7" s="232"/>
      <c r="DG7" s="232"/>
      <c r="DH7" s="232"/>
      <c r="DI7" s="232"/>
      <c r="DJ7" s="232"/>
      <c r="DK7" s="232"/>
      <c r="DL7" s="232"/>
      <c r="DM7" s="232"/>
      <c r="DN7" s="232"/>
      <c r="DO7" s="232"/>
      <c r="DP7" s="232"/>
      <c r="DQ7" s="232"/>
      <c r="DR7" s="232"/>
      <c r="DS7" s="232"/>
      <c r="DT7" s="232"/>
      <c r="DU7" s="232"/>
      <c r="DV7" s="232"/>
      <c r="DW7" s="232"/>
      <c r="DX7" s="232"/>
      <c r="DY7" s="232"/>
      <c r="DZ7" s="232"/>
      <c r="EA7" s="232"/>
      <c r="EB7" s="232"/>
      <c r="EC7" s="232"/>
      <c r="ED7" s="232"/>
      <c r="EE7" s="232"/>
      <c r="EF7" s="232"/>
      <c r="EG7" s="232"/>
      <c r="EH7" s="232"/>
      <c r="EI7" s="232"/>
      <c r="EJ7" s="232"/>
      <c r="EK7" s="232"/>
      <c r="EL7" s="232"/>
      <c r="EM7" s="232"/>
      <c r="EN7" s="232"/>
      <c r="EO7" s="232"/>
      <c r="EP7" s="232"/>
      <c r="EQ7" s="232"/>
      <c r="ER7" s="232"/>
      <c r="ES7" s="232"/>
      <c r="ET7" s="232"/>
      <c r="EU7" s="232"/>
      <c r="EV7" s="232"/>
      <c r="EW7" s="232"/>
      <c r="EX7" s="232"/>
      <c r="EY7" s="232"/>
      <c r="EZ7" s="232"/>
      <c r="FA7" s="232"/>
      <c r="FB7" s="232"/>
      <c r="FC7" s="232"/>
      <c r="FD7" s="232"/>
      <c r="FE7" s="232"/>
      <c r="FF7" s="232"/>
      <c r="FG7" s="232"/>
      <c r="FH7" s="232"/>
      <c r="FI7" s="232"/>
      <c r="FJ7" s="232"/>
      <c r="FK7" s="232"/>
      <c r="FL7" s="232"/>
      <c r="FM7" s="232"/>
      <c r="FN7" s="232"/>
      <c r="FO7" s="232"/>
      <c r="FP7" s="232"/>
      <c r="FQ7" s="232"/>
      <c r="FR7" s="232"/>
      <c r="FS7" s="232"/>
      <c r="FT7" s="232"/>
      <c r="FU7" s="232"/>
      <c r="FV7" s="232"/>
      <c r="FW7" s="232"/>
      <c r="FX7" s="232"/>
      <c r="FY7" s="232"/>
      <c r="FZ7" s="232"/>
      <c r="GA7" s="232"/>
      <c r="GB7" s="232"/>
    </row>
    <row r="8" spans="1:184" customFormat="1" x14ac:dyDescent="0.25">
      <c r="A8" s="235" t="s">
        <v>340</v>
      </c>
      <c r="B8" s="31"/>
      <c r="C8" s="31"/>
      <c r="D8" s="31"/>
      <c r="E8" s="31"/>
      <c r="F8" s="31"/>
      <c r="G8" s="31"/>
      <c r="H8" s="31"/>
      <c r="I8" s="31"/>
      <c r="J8" s="31"/>
      <c r="K8" s="127"/>
      <c r="L8" s="127"/>
      <c r="M8" s="127"/>
      <c r="N8" s="127"/>
      <c r="O8" s="127"/>
      <c r="P8" s="127"/>
      <c r="Q8" s="127"/>
      <c r="R8" s="127"/>
      <c r="S8" s="127"/>
      <c r="T8" s="127"/>
      <c r="U8" s="127"/>
      <c r="V8" s="127"/>
      <c r="W8" s="127"/>
      <c r="X8" s="127"/>
      <c r="Y8" s="127">
        <v>0</v>
      </c>
      <c r="Z8" s="127">
        <v>163.8999</v>
      </c>
      <c r="AA8" s="123">
        <f>SUM(Y8:Z8)</f>
        <v>163.8999</v>
      </c>
      <c r="AB8" s="127">
        <v>59.547899999999998</v>
      </c>
      <c r="AC8" s="127">
        <v>105.19159999999999</v>
      </c>
      <c r="AD8" s="127">
        <f>AC8+AB8</f>
        <v>164.73949999999999</v>
      </c>
      <c r="AE8" s="24">
        <v>55.4</v>
      </c>
      <c r="AF8" s="127">
        <v>83.6</v>
      </c>
      <c r="AG8" s="24">
        <f>SUM(AE8:AF8)</f>
        <v>139</v>
      </c>
      <c r="AH8" s="24">
        <v>53.7958</v>
      </c>
      <c r="AI8" s="24">
        <v>81.114500000000007</v>
      </c>
      <c r="AJ8" s="24">
        <f>SUM(AH8:AI8)</f>
        <v>134.91030000000001</v>
      </c>
      <c r="AK8" s="24">
        <v>71</v>
      </c>
      <c r="AL8" s="24">
        <v>107.1</v>
      </c>
      <c r="AM8" s="24">
        <f>SUM(AK8:AL8)</f>
        <v>178.1</v>
      </c>
      <c r="AN8" s="24">
        <v>58</v>
      </c>
      <c r="AO8" s="24">
        <v>87</v>
      </c>
      <c r="AP8" s="24">
        <f t="shared" si="0"/>
        <v>145</v>
      </c>
      <c r="AQ8" s="24">
        <v>41.537599999999998</v>
      </c>
      <c r="AR8" s="24">
        <v>85.367500000000007</v>
      </c>
      <c r="AS8" s="211">
        <f>SUM(AQ8:AR8)</f>
        <v>126.9051</v>
      </c>
      <c r="AT8" s="24">
        <v>67</v>
      </c>
      <c r="AU8" s="24">
        <v>114</v>
      </c>
      <c r="AV8" s="24">
        <f t="shared" si="1"/>
        <v>181</v>
      </c>
      <c r="AW8" s="24">
        <v>67</v>
      </c>
      <c r="AX8" s="24">
        <v>114</v>
      </c>
      <c r="AY8" s="24">
        <f>SUM(AW8:AX8)</f>
        <v>181</v>
      </c>
      <c r="AZ8" s="216">
        <v>67</v>
      </c>
      <c r="BA8" s="216">
        <v>99</v>
      </c>
      <c r="BB8" s="211">
        <f>SUM(AZ8:BA8)</f>
        <v>166</v>
      </c>
      <c r="BC8" s="211">
        <v>69.236500000000007</v>
      </c>
      <c r="BD8" s="211">
        <v>91.706500000000005</v>
      </c>
      <c r="BE8" s="211">
        <f>SUM(BC8:BD8)</f>
        <v>160.94300000000001</v>
      </c>
      <c r="BF8" s="24">
        <v>70</v>
      </c>
      <c r="BG8" s="24">
        <v>117</v>
      </c>
      <c r="BH8" s="211">
        <f>SUM(BF8:BG8)</f>
        <v>187</v>
      </c>
      <c r="BI8" s="217">
        <v>51.65</v>
      </c>
      <c r="BJ8" s="217">
        <v>126.5</v>
      </c>
      <c r="BK8" s="385">
        <f>SUM(BI8:BJ8)</f>
        <v>178.15</v>
      </c>
      <c r="BL8" s="217">
        <v>51.606499999999997</v>
      </c>
      <c r="BM8" s="217">
        <v>111.8395</v>
      </c>
      <c r="BN8" s="385">
        <f>SUM(BL8:BM8)</f>
        <v>163.446</v>
      </c>
      <c r="BO8" s="217">
        <v>108</v>
      </c>
      <c r="BP8" s="217">
        <v>104</v>
      </c>
      <c r="BQ8" s="385">
        <f>SUM(BO8:BP8)</f>
        <v>212</v>
      </c>
      <c r="BR8" s="217">
        <v>130</v>
      </c>
      <c r="BS8" s="217">
        <v>144.75</v>
      </c>
      <c r="BT8" s="385">
        <f>SUM(BR8:BS8)</f>
        <v>274.75</v>
      </c>
      <c r="BU8" s="217">
        <v>91.203599999999994</v>
      </c>
      <c r="BV8" s="217">
        <v>84.209000000000003</v>
      </c>
      <c r="BW8" s="211">
        <f t="shared" si="2"/>
        <v>175.4126</v>
      </c>
      <c r="BX8" s="217">
        <v>85</v>
      </c>
      <c r="BY8" s="217">
        <v>144.6</v>
      </c>
      <c r="BZ8" s="211">
        <f>SUM(BX8:BY8)</f>
        <v>229.6</v>
      </c>
      <c r="CA8" s="217">
        <v>120.34</v>
      </c>
      <c r="CB8" s="217">
        <v>162.1</v>
      </c>
      <c r="CC8" s="409">
        <f>SUM(CA8:CB8)</f>
        <v>282.44</v>
      </c>
      <c r="CD8" s="217">
        <v>58.3855</v>
      </c>
      <c r="CE8" s="217">
        <v>79.207899999999995</v>
      </c>
      <c r="CF8" s="211">
        <f>SUM(CD8:CE8)</f>
        <v>137.5934</v>
      </c>
      <c r="CG8" s="217">
        <v>96.8</v>
      </c>
      <c r="CH8" s="217">
        <v>123</v>
      </c>
      <c r="CI8" s="385">
        <f t="shared" si="3"/>
        <v>219.8</v>
      </c>
      <c r="CJ8" s="217">
        <v>141</v>
      </c>
      <c r="CK8" s="217">
        <v>219.4</v>
      </c>
      <c r="CL8" s="211">
        <f>SUM(CJ8:CK8)</f>
        <v>360.4</v>
      </c>
      <c r="CM8" s="217">
        <v>120</v>
      </c>
      <c r="CN8" s="217">
        <v>147</v>
      </c>
      <c r="CO8" s="211">
        <f>SUM(CM8:CN8)</f>
        <v>267</v>
      </c>
      <c r="CP8" s="217">
        <v>154.69999999999999</v>
      </c>
      <c r="CQ8" s="217">
        <v>191.7</v>
      </c>
      <c r="CR8" s="405">
        <f>SUM(CP8:CQ8)</f>
        <v>346.4</v>
      </c>
      <c r="CS8" s="232"/>
      <c r="CT8" s="232"/>
      <c r="CU8" s="232"/>
      <c r="CV8" s="232"/>
      <c r="CW8" s="232"/>
      <c r="CX8" s="232"/>
      <c r="CY8" s="232"/>
      <c r="CZ8" s="232"/>
      <c r="DA8" s="232"/>
      <c r="DB8" s="232"/>
      <c r="DC8" s="232"/>
      <c r="DD8" s="232"/>
      <c r="DE8" s="232"/>
      <c r="DF8" s="232"/>
      <c r="DG8" s="232"/>
      <c r="DH8" s="232"/>
      <c r="DI8" s="232"/>
      <c r="DJ8" s="232"/>
      <c r="DK8" s="232"/>
      <c r="DL8" s="232"/>
      <c r="DM8" s="232"/>
      <c r="DN8" s="232"/>
      <c r="DO8" s="232"/>
      <c r="DP8" s="232"/>
      <c r="DQ8" s="232"/>
      <c r="DR8" s="232"/>
      <c r="DS8" s="232"/>
      <c r="DT8" s="232"/>
      <c r="DU8" s="232"/>
      <c r="DV8" s="232"/>
      <c r="DW8" s="232"/>
      <c r="DX8" s="232"/>
      <c r="DY8" s="232"/>
      <c r="DZ8" s="232"/>
      <c r="EA8" s="232"/>
      <c r="EB8" s="232"/>
      <c r="EC8" s="232"/>
      <c r="ED8" s="232"/>
      <c r="EE8" s="232"/>
      <c r="EF8" s="232"/>
      <c r="EG8" s="232"/>
      <c r="EH8" s="232"/>
      <c r="EI8" s="232"/>
      <c r="EJ8" s="232"/>
      <c r="EK8" s="232"/>
      <c r="EL8" s="232"/>
      <c r="EM8" s="232"/>
      <c r="EN8" s="232"/>
      <c r="EO8" s="232"/>
      <c r="EP8" s="232"/>
      <c r="EQ8" s="232"/>
      <c r="ER8" s="232"/>
      <c r="ES8" s="232"/>
      <c r="ET8" s="232"/>
      <c r="EU8" s="232"/>
      <c r="EV8" s="232"/>
      <c r="EW8" s="232"/>
      <c r="EX8" s="232"/>
      <c r="EY8" s="232"/>
      <c r="EZ8" s="232"/>
      <c r="FA8" s="232"/>
      <c r="FB8" s="232"/>
      <c r="FC8" s="232"/>
      <c r="FD8" s="232"/>
      <c r="FE8" s="232"/>
      <c r="FF8" s="232"/>
      <c r="FG8" s="232"/>
      <c r="FH8" s="232"/>
      <c r="FI8" s="232"/>
      <c r="FJ8" s="232"/>
      <c r="FK8" s="232"/>
      <c r="FL8" s="232"/>
      <c r="FM8" s="232"/>
      <c r="FN8" s="232"/>
      <c r="FO8" s="232"/>
      <c r="FP8" s="232"/>
      <c r="FQ8" s="232"/>
      <c r="FR8" s="232"/>
      <c r="FS8" s="232"/>
      <c r="FT8" s="232"/>
      <c r="FU8" s="232"/>
      <c r="FV8" s="232"/>
      <c r="FW8" s="232"/>
      <c r="FX8" s="232"/>
      <c r="FY8" s="232"/>
      <c r="FZ8" s="232"/>
      <c r="GA8" s="232"/>
      <c r="GB8" s="232"/>
    </row>
    <row r="9" spans="1:184" customFormat="1" x14ac:dyDescent="0.25">
      <c r="A9" s="235" t="s">
        <v>341</v>
      </c>
      <c r="B9" s="31"/>
      <c r="C9" s="31"/>
      <c r="D9" s="31"/>
      <c r="E9" s="31"/>
      <c r="F9" s="31"/>
      <c r="G9" s="31"/>
      <c r="H9" s="31"/>
      <c r="I9" s="31"/>
      <c r="J9" s="31"/>
      <c r="K9" s="127"/>
      <c r="L9" s="127"/>
      <c r="M9" s="127"/>
      <c r="N9" s="127"/>
      <c r="O9" s="127"/>
      <c r="P9" s="127"/>
      <c r="Q9" s="127"/>
      <c r="R9" s="127"/>
      <c r="S9" s="127"/>
      <c r="T9" s="127"/>
      <c r="U9" s="127"/>
      <c r="V9" s="127"/>
      <c r="W9" s="127"/>
      <c r="X9" s="127"/>
      <c r="Y9" s="127">
        <v>0</v>
      </c>
      <c r="Z9" s="127">
        <v>0</v>
      </c>
      <c r="AA9" s="123">
        <f>SUM(Y9:Z9)</f>
        <v>0</v>
      </c>
      <c r="AB9" s="127">
        <v>0</v>
      </c>
      <c r="AC9" s="127">
        <v>0</v>
      </c>
      <c r="AD9" s="127">
        <f>AC9+AB9</f>
        <v>0</v>
      </c>
      <c r="AE9" s="24">
        <v>0</v>
      </c>
      <c r="AF9" s="127">
        <v>0</v>
      </c>
      <c r="AG9" s="24">
        <f>SUM(AE9:AF9)</f>
        <v>0</v>
      </c>
      <c r="AH9" s="24">
        <v>0</v>
      </c>
      <c r="AI9" s="24">
        <v>0</v>
      </c>
      <c r="AJ9" s="24">
        <f>SUM(AH9:AI9)</f>
        <v>0</v>
      </c>
      <c r="AK9" s="24">
        <v>100</v>
      </c>
      <c r="AL9" s="24">
        <v>0</v>
      </c>
      <c r="AM9" s="24">
        <f>SUM(AK9:AL9)</f>
        <v>100</v>
      </c>
      <c r="AN9" s="24">
        <v>102</v>
      </c>
      <c r="AO9" s="24">
        <v>0</v>
      </c>
      <c r="AP9" s="24">
        <f t="shared" si="0"/>
        <v>102</v>
      </c>
      <c r="AQ9" s="24">
        <v>101.76819999999999</v>
      </c>
      <c r="AR9" s="24">
        <v>0</v>
      </c>
      <c r="AS9" s="211">
        <f>SUM(AQ9:AR9)</f>
        <v>101.76819999999999</v>
      </c>
      <c r="AT9" s="24">
        <v>148</v>
      </c>
      <c r="AU9" s="24">
        <v>0</v>
      </c>
      <c r="AV9" s="24">
        <f t="shared" si="1"/>
        <v>148</v>
      </c>
      <c r="AW9" s="24">
        <v>148</v>
      </c>
      <c r="AX9" s="24">
        <v>0</v>
      </c>
      <c r="AY9" s="24">
        <f>SUM(AW9:AX9)</f>
        <v>148</v>
      </c>
      <c r="AZ9" s="216">
        <v>131</v>
      </c>
      <c r="BA9" s="216">
        <v>0</v>
      </c>
      <c r="BB9" s="211">
        <f>SUM(AZ9:BA9)</f>
        <v>131</v>
      </c>
      <c r="BC9" s="211">
        <v>129.64490000000001</v>
      </c>
      <c r="BD9" s="211">
        <v>0</v>
      </c>
      <c r="BE9" s="211">
        <f>SUM(BC9:BD9)</f>
        <v>129.64490000000001</v>
      </c>
      <c r="BF9" s="24">
        <v>167</v>
      </c>
      <c r="BG9" s="24">
        <v>0</v>
      </c>
      <c r="BH9" s="211">
        <f>SUM(BF9:BG9)</f>
        <v>167</v>
      </c>
      <c r="BI9" s="217">
        <v>10</v>
      </c>
      <c r="BJ9" s="217">
        <v>0</v>
      </c>
      <c r="BK9" s="385">
        <f>SUM(BI9:BJ9)</f>
        <v>10</v>
      </c>
      <c r="BL9" s="217">
        <v>1</v>
      </c>
      <c r="BM9" s="217">
        <v>0</v>
      </c>
      <c r="BN9" s="385">
        <f>SUM(BL9:BM9)</f>
        <v>1</v>
      </c>
      <c r="BO9" s="217">
        <v>1E-4</v>
      </c>
      <c r="BP9" s="217">
        <v>0</v>
      </c>
      <c r="BQ9" s="385">
        <f>SUM(BO9:BP9)</f>
        <v>1E-4</v>
      </c>
      <c r="BR9" s="217">
        <v>1E-4</v>
      </c>
      <c r="BS9" s="217">
        <v>0</v>
      </c>
      <c r="BT9" s="385">
        <f>SUM(BR9:BS9)</f>
        <v>1E-4</v>
      </c>
      <c r="BU9" s="217">
        <v>0</v>
      </c>
      <c r="BV9" s="217">
        <v>0</v>
      </c>
      <c r="BW9" s="211">
        <f t="shared" si="2"/>
        <v>0</v>
      </c>
      <c r="BX9" s="217">
        <v>1E-4</v>
      </c>
      <c r="BY9" s="217">
        <v>0</v>
      </c>
      <c r="BZ9" s="211">
        <f>SUM(BX9:BY9)</f>
        <v>1E-4</v>
      </c>
      <c r="CA9" s="217">
        <v>60.941400000000002</v>
      </c>
      <c r="CB9" s="24"/>
      <c r="CC9" s="409">
        <f>SUM(CA9:CB9)</f>
        <v>60.941400000000002</v>
      </c>
      <c r="CD9" s="217">
        <v>60.941400000000002</v>
      </c>
      <c r="CE9" s="24">
        <v>0</v>
      </c>
      <c r="CF9" s="211">
        <f>SUM(CD9:CE9)</f>
        <v>60.941400000000002</v>
      </c>
      <c r="CG9" s="24">
        <v>0</v>
      </c>
      <c r="CH9" s="24">
        <v>0</v>
      </c>
      <c r="CI9" s="385">
        <f t="shared" si="3"/>
        <v>0</v>
      </c>
      <c r="CJ9" s="217">
        <v>0</v>
      </c>
      <c r="CK9" s="24">
        <v>0</v>
      </c>
      <c r="CL9" s="211">
        <f>SUM(CJ9:CK9)</f>
        <v>0</v>
      </c>
      <c r="CM9" s="217">
        <v>0</v>
      </c>
      <c r="CN9" s="24">
        <v>0</v>
      </c>
      <c r="CO9" s="211">
        <f>SUM(CM9:CN9)</f>
        <v>0</v>
      </c>
      <c r="CP9" s="217"/>
      <c r="CQ9" s="24"/>
      <c r="CR9" s="405">
        <f>SUM(CP9:CQ9)</f>
        <v>0</v>
      </c>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row>
    <row r="10" spans="1:184" customFormat="1" x14ac:dyDescent="0.25">
      <c r="A10" s="224" t="s">
        <v>339</v>
      </c>
      <c r="B10" s="31"/>
      <c r="C10" s="31"/>
      <c r="D10" s="31"/>
      <c r="E10" s="31"/>
      <c r="F10" s="31"/>
      <c r="G10" s="31"/>
      <c r="H10" s="31"/>
      <c r="I10" s="31"/>
      <c r="J10" s="31"/>
      <c r="K10" s="127"/>
      <c r="L10" s="127"/>
      <c r="M10" s="127"/>
      <c r="N10" s="127"/>
      <c r="O10" s="127"/>
      <c r="P10" s="127"/>
      <c r="Q10" s="127"/>
      <c r="R10" s="127"/>
      <c r="S10" s="127"/>
      <c r="T10" s="127"/>
      <c r="U10" s="127"/>
      <c r="V10" s="127"/>
      <c r="W10" s="127"/>
      <c r="X10" s="127"/>
      <c r="Y10" s="127"/>
      <c r="Z10" s="127"/>
      <c r="AA10" s="123"/>
      <c r="AB10" s="127"/>
      <c r="AC10" s="127"/>
      <c r="AD10" s="127"/>
      <c r="AE10" s="24"/>
      <c r="AF10" s="127"/>
      <c r="AG10" s="24"/>
      <c r="AH10" s="24"/>
      <c r="AI10" s="24"/>
      <c r="AJ10" s="24"/>
      <c r="AK10" s="24"/>
      <c r="AL10" s="24"/>
      <c r="AM10" s="24"/>
      <c r="AN10" s="24"/>
      <c r="AO10" s="24"/>
      <c r="AP10" s="24"/>
      <c r="AQ10" s="24"/>
      <c r="AR10" s="24"/>
      <c r="AS10" s="211"/>
      <c r="AT10" s="24"/>
      <c r="AU10" s="24"/>
      <c r="AV10" s="24"/>
      <c r="AW10" s="24"/>
      <c r="AX10" s="24"/>
      <c r="AY10" s="24"/>
      <c r="AZ10" s="24"/>
      <c r="BA10" s="24"/>
      <c r="BB10" s="211"/>
      <c r="BC10" s="211"/>
      <c r="BD10" s="211"/>
      <c r="BE10" s="211"/>
      <c r="BF10" s="24"/>
      <c r="BG10" s="24"/>
      <c r="BH10" s="211"/>
      <c r="BI10" s="24"/>
      <c r="BJ10" s="24"/>
      <c r="BK10" s="385"/>
      <c r="BL10" s="24"/>
      <c r="BM10" s="24"/>
      <c r="BN10" s="385"/>
      <c r="BO10" s="24"/>
      <c r="BP10" s="24"/>
      <c r="BQ10" s="385"/>
      <c r="BR10" s="24"/>
      <c r="BS10" s="24"/>
      <c r="BT10" s="385"/>
      <c r="BU10" s="24"/>
      <c r="BV10" s="24"/>
      <c r="BW10" s="211"/>
      <c r="BX10" s="24"/>
      <c r="BY10" s="24"/>
      <c r="BZ10" s="211"/>
      <c r="CA10" s="24"/>
      <c r="CB10" s="24"/>
      <c r="CC10" s="409"/>
      <c r="CD10" s="24"/>
      <c r="CE10" s="24"/>
      <c r="CF10" s="211"/>
      <c r="CG10" s="24"/>
      <c r="CH10" s="24"/>
      <c r="CI10" s="385"/>
      <c r="CJ10" s="24"/>
      <c r="CK10" s="24"/>
      <c r="CL10" s="211"/>
      <c r="CM10" s="24"/>
      <c r="CN10" s="24"/>
      <c r="CO10" s="211"/>
      <c r="CP10" s="24"/>
      <c r="CQ10" s="24"/>
      <c r="CR10" s="405"/>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2"/>
      <c r="EV10" s="232"/>
      <c r="EW10" s="232"/>
      <c r="EX10" s="232"/>
      <c r="EY10" s="232"/>
      <c r="EZ10" s="232"/>
      <c r="FA10" s="232"/>
      <c r="FB10" s="232"/>
      <c r="FC10" s="232"/>
      <c r="FD10" s="232"/>
      <c r="FE10" s="232"/>
      <c r="FF10" s="232"/>
      <c r="FG10" s="232"/>
      <c r="FH10" s="232"/>
      <c r="FI10" s="232"/>
      <c r="FJ10" s="232"/>
      <c r="FK10" s="232"/>
      <c r="FL10" s="232"/>
      <c r="FM10" s="232"/>
      <c r="FN10" s="232"/>
      <c r="FO10" s="232"/>
      <c r="FP10" s="232"/>
      <c r="FQ10" s="232"/>
      <c r="FR10" s="232"/>
      <c r="FS10" s="232"/>
      <c r="FT10" s="232"/>
      <c r="FU10" s="232"/>
      <c r="FV10" s="232"/>
      <c r="FW10" s="232"/>
      <c r="FX10" s="232"/>
      <c r="FY10" s="232"/>
      <c r="FZ10" s="232"/>
      <c r="GA10" s="232"/>
      <c r="GB10" s="232"/>
    </row>
    <row r="11" spans="1:184" customFormat="1" x14ac:dyDescent="0.25">
      <c r="A11" s="235" t="s">
        <v>369</v>
      </c>
      <c r="B11" s="31"/>
      <c r="C11" s="31"/>
      <c r="D11" s="31"/>
      <c r="E11" s="31"/>
      <c r="F11" s="31"/>
      <c r="G11" s="31"/>
      <c r="H11" s="31"/>
      <c r="I11" s="31"/>
      <c r="J11" s="31"/>
      <c r="K11" s="127"/>
      <c r="L11" s="127"/>
      <c r="M11" s="127"/>
      <c r="N11" s="127"/>
      <c r="O11" s="127"/>
      <c r="P11" s="127"/>
      <c r="Q11" s="127"/>
      <c r="R11" s="127"/>
      <c r="S11" s="127"/>
      <c r="T11" s="127"/>
      <c r="U11" s="127"/>
      <c r="V11" s="127"/>
      <c r="W11" s="127"/>
      <c r="X11" s="127"/>
      <c r="Y11" s="127">
        <v>0</v>
      </c>
      <c r="Z11" s="127">
        <v>105.8432</v>
      </c>
      <c r="AA11" s="123">
        <f>SUM(Y11:Z11)</f>
        <v>105.8432</v>
      </c>
      <c r="AB11" s="127">
        <v>31.5578</v>
      </c>
      <c r="AC11" s="127">
        <v>74.9422</v>
      </c>
      <c r="AD11" s="127">
        <f>AC11+AB11</f>
        <v>106.5</v>
      </c>
      <c r="AE11" s="24">
        <v>42.4</v>
      </c>
      <c r="AF11" s="127">
        <v>64.900000000000006</v>
      </c>
      <c r="AG11" s="24">
        <f>SUM(AE11:AF11)</f>
        <v>107.30000000000001</v>
      </c>
      <c r="AH11" s="24">
        <v>40.697899999999997</v>
      </c>
      <c r="AI11" s="24">
        <v>61.229100000000003</v>
      </c>
      <c r="AJ11" s="24">
        <f>SUM(AH11:AI11)</f>
        <v>101.92699999999999</v>
      </c>
      <c r="AK11" s="24">
        <v>64</v>
      </c>
      <c r="AL11" s="24">
        <v>97.9</v>
      </c>
      <c r="AM11" s="24">
        <f>SUM(AK11:AL11)</f>
        <v>161.9</v>
      </c>
      <c r="AN11" s="24">
        <v>44</v>
      </c>
      <c r="AO11" s="24">
        <v>67</v>
      </c>
      <c r="AP11" s="24">
        <f t="shared" si="0"/>
        <v>111</v>
      </c>
      <c r="AQ11" s="24">
        <v>31.881</v>
      </c>
      <c r="AR11" s="24">
        <v>65.317599999999999</v>
      </c>
      <c r="AS11" s="211">
        <f>SUM(AQ11:AR11)</f>
        <v>97.198599999999999</v>
      </c>
      <c r="AT11" s="24">
        <v>61</v>
      </c>
      <c r="AU11" s="24">
        <v>104</v>
      </c>
      <c r="AV11" s="24">
        <f t="shared" si="1"/>
        <v>165</v>
      </c>
      <c r="AW11" s="24">
        <v>61</v>
      </c>
      <c r="AX11" s="24">
        <v>104</v>
      </c>
      <c r="AY11" s="24">
        <f>SUM(AW11:AX11)</f>
        <v>165</v>
      </c>
      <c r="AZ11" s="216">
        <v>45</v>
      </c>
      <c r="BA11" s="216">
        <v>76</v>
      </c>
      <c r="BB11" s="211">
        <f>SUM(AZ11:BA11)</f>
        <v>121</v>
      </c>
      <c r="BC11" s="211">
        <v>45.614100000000001</v>
      </c>
      <c r="BD11" s="211">
        <v>70.354900000000001</v>
      </c>
      <c r="BE11" s="211">
        <f>SUM(BC11:BD11)</f>
        <v>115.96899999999999</v>
      </c>
      <c r="BF11" s="24">
        <v>64</v>
      </c>
      <c r="BG11" s="24">
        <v>108</v>
      </c>
      <c r="BH11" s="211">
        <f>SUM(BF11:BG11)</f>
        <v>172</v>
      </c>
      <c r="BI11" s="217">
        <v>45.25</v>
      </c>
      <c r="BJ11" s="217">
        <v>90.5</v>
      </c>
      <c r="BK11" s="385">
        <f>SUM(BI11:BJ11)</f>
        <v>135.75</v>
      </c>
      <c r="BL11" s="217">
        <v>45.223399999999998</v>
      </c>
      <c r="BM11" s="217">
        <v>84.471100000000007</v>
      </c>
      <c r="BN11" s="385">
        <f>SUM(BL11:BM11)</f>
        <v>129.69450000000001</v>
      </c>
      <c r="BO11" s="217">
        <v>81</v>
      </c>
      <c r="BP11" s="217">
        <v>78</v>
      </c>
      <c r="BQ11" s="385">
        <f>SUM(BO11:BP11)</f>
        <v>159</v>
      </c>
      <c r="BR11" s="217">
        <v>146.15</v>
      </c>
      <c r="BS11" s="217">
        <v>185.8075</v>
      </c>
      <c r="BT11" s="385">
        <f>SUM(BR11:BS11)</f>
        <v>331.95749999999998</v>
      </c>
      <c r="BU11" s="217">
        <v>79.725300000000004</v>
      </c>
      <c r="BV11" s="217">
        <v>78.724999999999994</v>
      </c>
      <c r="BW11" s="211">
        <f t="shared" si="2"/>
        <v>158.4503</v>
      </c>
      <c r="BX11" s="217">
        <v>120.8413</v>
      </c>
      <c r="BY11" s="217">
        <v>168.14269999999999</v>
      </c>
      <c r="BZ11" s="217">
        <f>SUM(BX11:BY11)</f>
        <v>288.98399999999998</v>
      </c>
      <c r="CA11" s="217">
        <v>95.16</v>
      </c>
      <c r="CB11" s="217">
        <v>128.19999999999999</v>
      </c>
      <c r="CC11" s="409">
        <f>SUM(CA11:CB11)</f>
        <v>223.35999999999999</v>
      </c>
      <c r="CD11" s="217">
        <v>48.6066</v>
      </c>
      <c r="CE11" s="217">
        <v>66.363299999999995</v>
      </c>
      <c r="CF11" s="211">
        <f>SUM(CD11:CE11)</f>
        <v>114.9699</v>
      </c>
      <c r="CG11" s="217">
        <v>76.599999999999994</v>
      </c>
      <c r="CH11" s="217">
        <v>97.2</v>
      </c>
      <c r="CI11" s="385">
        <f t="shared" si="3"/>
        <v>173.8</v>
      </c>
      <c r="CJ11" s="217">
        <v>120.68</v>
      </c>
      <c r="CK11" s="217">
        <v>187.92</v>
      </c>
      <c r="CL11" s="211">
        <f>SUM(CJ11:CK11)</f>
        <v>308.60000000000002</v>
      </c>
      <c r="CM11" s="217">
        <v>110</v>
      </c>
      <c r="CN11" s="217">
        <v>134</v>
      </c>
      <c r="CO11" s="211">
        <f>SUM(CM11:CN11)</f>
        <v>244</v>
      </c>
      <c r="CP11" s="217">
        <v>140.1</v>
      </c>
      <c r="CQ11" s="217">
        <v>173</v>
      </c>
      <c r="CR11" s="405">
        <f>SUM(CP11:CQ11)</f>
        <v>313.10000000000002</v>
      </c>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c r="DT11" s="232"/>
      <c r="DU11" s="232"/>
      <c r="DV11" s="232"/>
      <c r="DW11" s="232"/>
      <c r="DX11" s="232"/>
      <c r="DY11" s="232"/>
      <c r="DZ11" s="232"/>
      <c r="EA11" s="232"/>
      <c r="EB11" s="232"/>
      <c r="EC11" s="232"/>
      <c r="ED11" s="232"/>
      <c r="EE11" s="232"/>
      <c r="EF11" s="232"/>
      <c r="EG11" s="232"/>
      <c r="EH11" s="232"/>
      <c r="EI11" s="232"/>
      <c r="EJ11" s="232"/>
      <c r="EK11" s="232"/>
      <c r="EL11" s="232"/>
      <c r="EM11" s="232"/>
      <c r="EN11" s="232"/>
      <c r="EO11" s="232"/>
      <c r="EP11" s="232"/>
      <c r="EQ11" s="232"/>
      <c r="ER11" s="232"/>
      <c r="ES11" s="232"/>
      <c r="ET11" s="232"/>
      <c r="EU11" s="232"/>
      <c r="EV11" s="232"/>
      <c r="EW11" s="232"/>
      <c r="EX11" s="232"/>
      <c r="EY11" s="232"/>
      <c r="EZ11" s="232"/>
      <c r="FA11" s="232"/>
      <c r="FB11" s="232"/>
      <c r="FC11" s="232"/>
      <c r="FD11" s="232"/>
      <c r="FE11" s="232"/>
      <c r="FF11" s="232"/>
      <c r="FG11" s="232"/>
      <c r="FH11" s="232"/>
      <c r="FI11" s="232"/>
      <c r="FJ11" s="232"/>
      <c r="FK11" s="232"/>
      <c r="FL11" s="232"/>
      <c r="FM11" s="232"/>
      <c r="FN11" s="232"/>
      <c r="FO11" s="232"/>
      <c r="FP11" s="232"/>
      <c r="FQ11" s="232"/>
      <c r="FR11" s="232"/>
      <c r="FS11" s="232"/>
      <c r="FT11" s="232"/>
      <c r="FU11" s="232"/>
      <c r="FV11" s="232"/>
      <c r="FW11" s="232"/>
      <c r="FX11" s="232"/>
      <c r="FY11" s="232"/>
      <c r="FZ11" s="232"/>
      <c r="GA11" s="232"/>
      <c r="GB11" s="232"/>
    </row>
    <row r="12" spans="1:184" customFormat="1" x14ac:dyDescent="0.25">
      <c r="A12" s="235" t="s">
        <v>342</v>
      </c>
      <c r="B12" s="31"/>
      <c r="C12" s="31"/>
      <c r="D12" s="31"/>
      <c r="E12" s="31"/>
      <c r="F12" s="31"/>
      <c r="G12" s="31"/>
      <c r="H12" s="31"/>
      <c r="I12" s="31"/>
      <c r="J12" s="31"/>
      <c r="K12" s="127"/>
      <c r="L12" s="127"/>
      <c r="M12" s="127"/>
      <c r="N12" s="127"/>
      <c r="O12" s="127"/>
      <c r="P12" s="127"/>
      <c r="Q12" s="127"/>
      <c r="R12" s="127"/>
      <c r="S12" s="127"/>
      <c r="T12" s="127"/>
      <c r="U12" s="127"/>
      <c r="V12" s="127"/>
      <c r="W12" s="127"/>
      <c r="X12" s="127"/>
      <c r="Y12" s="127">
        <v>0</v>
      </c>
      <c r="Z12" s="127">
        <v>0</v>
      </c>
      <c r="AA12" s="123">
        <f>SUM(Y12:Z12)</f>
        <v>0</v>
      </c>
      <c r="AB12" s="127">
        <v>0</v>
      </c>
      <c r="AC12" s="127">
        <v>0</v>
      </c>
      <c r="AD12" s="127">
        <f>AC12+AB12</f>
        <v>0</v>
      </c>
      <c r="AE12" s="24">
        <v>0</v>
      </c>
      <c r="AF12" s="127">
        <v>0</v>
      </c>
      <c r="AG12" s="24">
        <f>SUM(AE12:AF12)</f>
        <v>0</v>
      </c>
      <c r="AH12" s="24">
        <v>0</v>
      </c>
      <c r="AI12" s="24">
        <v>0</v>
      </c>
      <c r="AJ12" s="24">
        <f>SUM(AH12:AI12)</f>
        <v>0</v>
      </c>
      <c r="AK12" s="24">
        <v>35</v>
      </c>
      <c r="AL12" s="24">
        <v>0</v>
      </c>
      <c r="AM12" s="24">
        <f>SUM(AK12:AL12)</f>
        <v>35</v>
      </c>
      <c r="AN12" s="24">
        <v>93.5</v>
      </c>
      <c r="AO12" s="24">
        <v>0</v>
      </c>
      <c r="AP12" s="24">
        <f t="shared" si="0"/>
        <v>93.5</v>
      </c>
      <c r="AQ12" s="24">
        <v>93.5</v>
      </c>
      <c r="AR12" s="24">
        <v>0</v>
      </c>
      <c r="AS12" s="211">
        <f>SUM(AQ12:AR12)</f>
        <v>93.5</v>
      </c>
      <c r="AT12" s="24">
        <v>135</v>
      </c>
      <c r="AU12" s="24">
        <v>0</v>
      </c>
      <c r="AV12" s="24">
        <f t="shared" si="1"/>
        <v>135</v>
      </c>
      <c r="AW12" s="24">
        <v>135</v>
      </c>
      <c r="AX12" s="24">
        <v>0</v>
      </c>
      <c r="AY12" s="24">
        <f>SUM(AW12:AX12)</f>
        <v>135</v>
      </c>
      <c r="AZ12" s="216">
        <v>118</v>
      </c>
      <c r="BA12" s="216">
        <v>0</v>
      </c>
      <c r="BB12" s="211">
        <f>SUM(AZ12:BA12)</f>
        <v>118</v>
      </c>
      <c r="BC12" s="211">
        <v>117.6315</v>
      </c>
      <c r="BD12" s="211">
        <v>0</v>
      </c>
      <c r="BE12" s="211">
        <f>SUM(BC12:BD12)</f>
        <v>117.6315</v>
      </c>
      <c r="BF12" s="24">
        <v>153</v>
      </c>
      <c r="BG12" s="24">
        <v>0</v>
      </c>
      <c r="BH12" s="211">
        <f>SUM(BF12:BG12)</f>
        <v>153</v>
      </c>
      <c r="BI12" s="217">
        <v>7.5</v>
      </c>
      <c r="BJ12" s="217">
        <v>0</v>
      </c>
      <c r="BK12" s="385">
        <f>SUM(BI12:BJ12)</f>
        <v>7.5</v>
      </c>
      <c r="BL12" s="217">
        <v>7.5</v>
      </c>
      <c r="BM12" s="217">
        <v>0</v>
      </c>
      <c r="BN12" s="385">
        <f>SUM(BL12:BM12)</f>
        <v>7.5</v>
      </c>
      <c r="BO12" s="217">
        <v>1E-4</v>
      </c>
      <c r="BP12" s="217">
        <v>0</v>
      </c>
      <c r="BQ12" s="385">
        <f>SUM(BO12:BP12)</f>
        <v>1E-4</v>
      </c>
      <c r="BR12" s="217">
        <v>1E-4</v>
      </c>
      <c r="BS12" s="217">
        <v>0</v>
      </c>
      <c r="BT12" s="385">
        <f>SUM(BR12:BS12)</f>
        <v>1E-4</v>
      </c>
      <c r="BU12" s="24"/>
      <c r="BV12" s="24"/>
      <c r="BW12" s="211">
        <f t="shared" si="2"/>
        <v>0</v>
      </c>
      <c r="BX12" s="217">
        <v>1E-4</v>
      </c>
      <c r="BY12" s="217">
        <v>0</v>
      </c>
      <c r="BZ12" s="211">
        <f>SUM(BX12:BY12)</f>
        <v>1E-4</v>
      </c>
      <c r="CA12" s="24"/>
      <c r="CB12" s="24"/>
      <c r="CC12" s="409">
        <f>SUM(CA12:CB12)</f>
        <v>0</v>
      </c>
      <c r="CD12" s="24">
        <v>55.647100000000002</v>
      </c>
      <c r="CE12" s="24"/>
      <c r="CF12" s="211">
        <f>SUM(CD12:CE12)</f>
        <v>55.647100000000002</v>
      </c>
      <c r="CG12" s="24">
        <v>0</v>
      </c>
      <c r="CH12" s="24">
        <v>0</v>
      </c>
      <c r="CI12" s="385">
        <f t="shared" si="3"/>
        <v>0</v>
      </c>
      <c r="CJ12" s="24">
        <v>0</v>
      </c>
      <c r="CK12" s="24">
        <v>0</v>
      </c>
      <c r="CL12" s="211">
        <f>SUM(CJ12:CK12)</f>
        <v>0</v>
      </c>
      <c r="CM12" s="24">
        <v>0</v>
      </c>
      <c r="CN12" s="24">
        <v>0</v>
      </c>
      <c r="CO12" s="211">
        <f>SUM(CM12:CN12)</f>
        <v>0</v>
      </c>
      <c r="CP12" s="24"/>
      <c r="CQ12" s="24"/>
      <c r="CR12" s="405">
        <f>SUM(CP12:CQ12)</f>
        <v>0</v>
      </c>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c r="DT12" s="232"/>
      <c r="DU12" s="232"/>
      <c r="DV12" s="232"/>
      <c r="DW12" s="232"/>
      <c r="DX12" s="232"/>
      <c r="DY12" s="232"/>
      <c r="DZ12" s="232"/>
      <c r="EA12" s="232"/>
      <c r="EB12" s="232"/>
      <c r="EC12" s="232"/>
      <c r="ED12" s="232"/>
      <c r="EE12" s="232"/>
      <c r="EF12" s="232"/>
      <c r="EG12" s="232"/>
      <c r="EH12" s="232"/>
      <c r="EI12" s="232"/>
      <c r="EJ12" s="232"/>
      <c r="EK12" s="232"/>
      <c r="EL12" s="232"/>
      <c r="EM12" s="232"/>
      <c r="EN12" s="232"/>
      <c r="EO12" s="232"/>
      <c r="EP12" s="232"/>
      <c r="EQ12" s="232"/>
      <c r="ER12" s="232"/>
      <c r="ES12" s="232"/>
      <c r="ET12" s="232"/>
      <c r="EU12" s="232"/>
      <c r="EV12" s="232"/>
      <c r="EW12" s="232"/>
      <c r="EX12" s="232"/>
      <c r="EY12" s="232"/>
      <c r="EZ12" s="232"/>
      <c r="FA12" s="232"/>
      <c r="FB12" s="232"/>
      <c r="FC12" s="232"/>
      <c r="FD12" s="232"/>
      <c r="FE12" s="232"/>
      <c r="FF12" s="232"/>
      <c r="FG12" s="232"/>
      <c r="FH12" s="232"/>
      <c r="FI12" s="232"/>
      <c r="FJ12" s="232"/>
      <c r="FK12" s="232"/>
      <c r="FL12" s="232"/>
      <c r="FM12" s="232"/>
      <c r="FN12" s="232"/>
      <c r="FO12" s="232"/>
      <c r="FP12" s="232"/>
      <c r="FQ12" s="232"/>
      <c r="FR12" s="232"/>
      <c r="FS12" s="232"/>
      <c r="FT12" s="232"/>
      <c r="FU12" s="232"/>
      <c r="FV12" s="232"/>
      <c r="FW12" s="232"/>
      <c r="FX12" s="232"/>
      <c r="FY12" s="232"/>
      <c r="FZ12" s="232"/>
      <c r="GA12" s="232"/>
      <c r="GB12" s="232"/>
    </row>
    <row r="13" spans="1:184" customFormat="1" ht="15.75" x14ac:dyDescent="0.25">
      <c r="A13" s="189" t="s">
        <v>237</v>
      </c>
      <c r="B13" s="170"/>
      <c r="C13" s="170"/>
      <c r="D13" s="170"/>
      <c r="E13" s="170"/>
      <c r="F13" s="170"/>
      <c r="G13" s="170"/>
      <c r="H13" s="170"/>
      <c r="I13" s="170"/>
      <c r="J13" s="170"/>
      <c r="K13" s="121"/>
      <c r="L13" s="121"/>
      <c r="M13" s="121"/>
      <c r="N13" s="121"/>
      <c r="O13" s="121"/>
      <c r="P13" s="121"/>
      <c r="Q13" s="121"/>
      <c r="R13" s="121"/>
      <c r="S13" s="121"/>
      <c r="T13" s="121"/>
      <c r="U13" s="121"/>
      <c r="V13" s="121"/>
      <c r="W13" s="121"/>
      <c r="X13" s="121"/>
      <c r="Y13" s="121">
        <f>SUM(Y6:Y12)</f>
        <v>0</v>
      </c>
      <c r="Z13" s="121">
        <f>SUM(Z6:Z12)</f>
        <v>705.74040000000002</v>
      </c>
      <c r="AA13" s="121">
        <f>SUM(AA6:AA12)</f>
        <v>705.74040000000002</v>
      </c>
      <c r="AB13" s="121">
        <f t="shared" ref="AB13:BR13" si="4">SUM(AB6:AB12)</f>
        <v>246.10129999999998</v>
      </c>
      <c r="AC13" s="121">
        <f t="shared" si="4"/>
        <v>463.16520000000003</v>
      </c>
      <c r="AD13" s="121">
        <f t="shared" si="4"/>
        <v>709.26650000000006</v>
      </c>
      <c r="AE13" s="121">
        <f t="shared" si="4"/>
        <v>281.7</v>
      </c>
      <c r="AF13" s="121">
        <f t="shared" si="4"/>
        <v>427.56650000000002</v>
      </c>
      <c r="AG13" s="121">
        <f t="shared" si="4"/>
        <v>709.26649999999995</v>
      </c>
      <c r="AH13" s="124">
        <f t="shared" si="4"/>
        <v>272.59230000000002</v>
      </c>
      <c r="AI13" s="121">
        <f t="shared" si="4"/>
        <v>413.27780000000001</v>
      </c>
      <c r="AJ13" s="121">
        <f t="shared" si="4"/>
        <v>685.87009999999998</v>
      </c>
      <c r="AK13" s="124">
        <f t="shared" si="4"/>
        <v>552.00009999999997</v>
      </c>
      <c r="AL13" s="121">
        <f t="shared" si="4"/>
        <v>462.99990000000003</v>
      </c>
      <c r="AM13" s="121">
        <f t="shared" si="4"/>
        <v>1015</v>
      </c>
      <c r="AN13" s="124">
        <f t="shared" si="4"/>
        <v>732.00009999999997</v>
      </c>
      <c r="AO13" s="121">
        <f t="shared" si="4"/>
        <v>437.91019999999997</v>
      </c>
      <c r="AP13" s="121">
        <f t="shared" si="4"/>
        <v>1169.9103</v>
      </c>
      <c r="AQ13" s="121">
        <f t="shared" si="4"/>
        <v>644.14440000000002</v>
      </c>
      <c r="AR13" s="121">
        <f t="shared" si="4"/>
        <v>419.5326</v>
      </c>
      <c r="AS13" s="121">
        <f t="shared" si="4"/>
        <v>1063.6769999999999</v>
      </c>
      <c r="AT13" s="124">
        <f t="shared" si="4"/>
        <v>937.00009999999997</v>
      </c>
      <c r="AU13" s="121">
        <f t="shared" si="4"/>
        <v>493.13709999999998</v>
      </c>
      <c r="AV13" s="121">
        <f t="shared" si="4"/>
        <v>1430.1371999999999</v>
      </c>
      <c r="AW13" s="121">
        <f>SUM(AW6:AW12)</f>
        <v>937.00009999999997</v>
      </c>
      <c r="AX13" s="121">
        <f t="shared" si="4"/>
        <v>493.13709999999998</v>
      </c>
      <c r="AY13" s="121">
        <f t="shared" si="4"/>
        <v>1430.1371999999999</v>
      </c>
      <c r="AZ13" s="121">
        <f t="shared" si="4"/>
        <v>870</v>
      </c>
      <c r="BA13" s="121">
        <f t="shared" si="4"/>
        <v>492.4615</v>
      </c>
      <c r="BB13" s="121">
        <f t="shared" si="4"/>
        <v>1362.4614999999999</v>
      </c>
      <c r="BC13" s="121">
        <f t="shared" si="4"/>
        <v>873.17099999999994</v>
      </c>
      <c r="BD13" s="121">
        <f t="shared" si="4"/>
        <v>457.97159999999997</v>
      </c>
      <c r="BE13" s="121">
        <f t="shared" si="4"/>
        <v>1331.1425999999999</v>
      </c>
      <c r="BF13" s="121">
        <f t="shared" si="4"/>
        <v>1029</v>
      </c>
      <c r="BG13" s="121">
        <f t="shared" si="4"/>
        <v>511.90199999999999</v>
      </c>
      <c r="BH13" s="121">
        <f t="shared" si="4"/>
        <v>1540.902</v>
      </c>
      <c r="BI13" s="121">
        <f t="shared" si="4"/>
        <v>371</v>
      </c>
      <c r="BJ13" s="121">
        <f t="shared" si="4"/>
        <v>631.57299999999998</v>
      </c>
      <c r="BK13" s="121">
        <f t="shared" si="4"/>
        <v>1002.573</v>
      </c>
      <c r="BL13" s="121">
        <f t="shared" si="4"/>
        <v>361.85079999999994</v>
      </c>
      <c r="BM13" s="121">
        <f t="shared" si="4"/>
        <v>560.47159999999997</v>
      </c>
      <c r="BN13" s="121">
        <f t="shared" si="4"/>
        <v>922.32240000000002</v>
      </c>
      <c r="BO13" s="121">
        <f t="shared" si="4"/>
        <v>540.00029999999992</v>
      </c>
      <c r="BP13" s="121">
        <f t="shared" si="4"/>
        <v>521.95499999999993</v>
      </c>
      <c r="BQ13" s="121">
        <f t="shared" si="4"/>
        <v>1061.9552999999999</v>
      </c>
      <c r="BR13" s="121">
        <f t="shared" si="4"/>
        <v>746.1502999999999</v>
      </c>
      <c r="BS13" s="121">
        <f>SUM(BS6:BS12)</f>
        <v>884.98699999999997</v>
      </c>
      <c r="BT13" s="121">
        <f>SUM(BT6:BT12)</f>
        <v>1631.1372999999999</v>
      </c>
      <c r="BU13" s="121">
        <f>SUM(BU6:BU12)</f>
        <v>493.2346</v>
      </c>
      <c r="BV13" s="121">
        <f t="shared" ref="BV13:CO13" si="5">SUM(BV6:BV12)</f>
        <v>479.83879999999999</v>
      </c>
      <c r="BW13" s="121">
        <f t="shared" si="5"/>
        <v>973.07339999999999</v>
      </c>
      <c r="BX13" s="121">
        <f t="shared" si="5"/>
        <v>567.84159999999997</v>
      </c>
      <c r="BY13" s="121">
        <f t="shared" si="5"/>
        <v>876.40729999999996</v>
      </c>
      <c r="BZ13" s="121">
        <f t="shared" si="5"/>
        <v>1444.2488999999998</v>
      </c>
      <c r="CA13" s="121">
        <f t="shared" si="5"/>
        <v>917.1386</v>
      </c>
      <c r="CB13" s="121">
        <f t="shared" si="5"/>
        <v>983.3741</v>
      </c>
      <c r="CC13" s="121">
        <f t="shared" si="5"/>
        <v>1900.5126999999998</v>
      </c>
      <c r="CD13" s="121">
        <f>SUM(CD6:CD12)</f>
        <v>687.50660000000005</v>
      </c>
      <c r="CE13" s="121">
        <f t="shared" si="5"/>
        <v>593.93329999999992</v>
      </c>
      <c r="CF13" s="121">
        <f t="shared" si="5"/>
        <v>1281.4398999999999</v>
      </c>
      <c r="CG13" s="121">
        <f t="shared" si="5"/>
        <v>1088.1999999999998</v>
      </c>
      <c r="CH13" s="121">
        <f t="shared" si="5"/>
        <v>750.88510000000008</v>
      </c>
      <c r="CI13" s="121">
        <f t="shared" si="5"/>
        <v>1839.0850999999998</v>
      </c>
      <c r="CJ13" s="121">
        <f>SUM(CJ6:CJ12)</f>
        <v>1192.78</v>
      </c>
      <c r="CK13" s="121">
        <f t="shared" si="5"/>
        <v>1066.4167</v>
      </c>
      <c r="CL13" s="121">
        <f t="shared" si="5"/>
        <v>2259.1967</v>
      </c>
      <c r="CM13" s="121">
        <f t="shared" si="5"/>
        <v>1096</v>
      </c>
      <c r="CN13" s="121">
        <f t="shared" si="5"/>
        <v>653.97910000000002</v>
      </c>
      <c r="CO13" s="121">
        <f t="shared" si="5"/>
        <v>1749.9791</v>
      </c>
      <c r="CP13" s="121">
        <f t="shared" ref="CP13:CR13" si="6">SUM(CP6:CP12)</f>
        <v>1234.3003999999999</v>
      </c>
      <c r="CQ13" s="121">
        <f t="shared" si="6"/>
        <v>821.58119999999997</v>
      </c>
      <c r="CR13" s="121">
        <f t="shared" si="6"/>
        <v>2055.8815999999997</v>
      </c>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2"/>
      <c r="DO13" s="232"/>
      <c r="DP13" s="232"/>
      <c r="DQ13" s="232"/>
      <c r="DR13" s="232"/>
      <c r="DS13" s="232"/>
      <c r="DT13" s="232"/>
      <c r="DU13" s="232"/>
      <c r="DV13" s="232"/>
      <c r="DW13" s="232"/>
      <c r="DX13" s="232"/>
      <c r="DY13" s="232"/>
      <c r="DZ13" s="232"/>
      <c r="EA13" s="232"/>
      <c r="EB13" s="232"/>
      <c r="EC13" s="232"/>
      <c r="ED13" s="232"/>
      <c r="EE13" s="232"/>
      <c r="EF13" s="232"/>
      <c r="EG13" s="232"/>
      <c r="EH13" s="232"/>
      <c r="EI13" s="232"/>
      <c r="EJ13" s="232"/>
      <c r="EK13" s="232"/>
      <c r="EL13" s="232"/>
      <c r="EM13" s="232"/>
      <c r="EN13" s="232"/>
      <c r="EO13" s="232"/>
      <c r="EP13" s="232"/>
      <c r="EQ13" s="232"/>
      <c r="ER13" s="232"/>
      <c r="ES13" s="232"/>
      <c r="ET13" s="232"/>
      <c r="EU13" s="232"/>
      <c r="EV13" s="232"/>
      <c r="EW13" s="232"/>
      <c r="EX13" s="232"/>
      <c r="EY13" s="232"/>
      <c r="EZ13" s="232"/>
      <c r="FA13" s="232"/>
      <c r="FB13" s="232"/>
      <c r="FC13" s="232"/>
      <c r="FD13" s="232"/>
      <c r="FE13" s="232"/>
      <c r="FF13" s="232"/>
      <c r="FG13" s="232"/>
      <c r="FH13" s="232"/>
      <c r="FI13" s="232"/>
      <c r="FJ13" s="232"/>
      <c r="FK13" s="232"/>
      <c r="FL13" s="232"/>
      <c r="FM13" s="232"/>
      <c r="FN13" s="232"/>
      <c r="FO13" s="232"/>
      <c r="FP13" s="232"/>
      <c r="FQ13" s="232"/>
      <c r="FR13" s="232"/>
      <c r="FS13" s="232"/>
      <c r="FT13" s="232"/>
      <c r="FU13" s="232"/>
      <c r="FV13" s="232"/>
      <c r="FW13" s="232"/>
      <c r="FX13" s="232"/>
      <c r="FY13" s="232"/>
      <c r="FZ13" s="232"/>
      <c r="GA13" s="232"/>
      <c r="GB13" s="232"/>
    </row>
    <row r="14" spans="1:184" customFormat="1" ht="15.75" x14ac:dyDescent="0.25">
      <c r="A14" s="190" t="s">
        <v>238</v>
      </c>
      <c r="B14" s="171"/>
      <c r="C14" s="171"/>
      <c r="D14" s="171"/>
      <c r="E14" s="171"/>
      <c r="F14" s="171"/>
      <c r="G14" s="171"/>
      <c r="H14" s="171"/>
      <c r="I14" s="171"/>
      <c r="J14" s="171"/>
      <c r="K14" s="172"/>
      <c r="L14" s="172"/>
      <c r="M14" s="172"/>
      <c r="N14" s="172"/>
      <c r="O14" s="172"/>
      <c r="P14" s="172"/>
      <c r="Q14" s="172"/>
      <c r="R14" s="172"/>
      <c r="S14" s="172"/>
      <c r="T14" s="172"/>
      <c r="U14" s="172"/>
      <c r="V14" s="172"/>
      <c r="W14" s="172"/>
      <c r="X14" s="172"/>
      <c r="Y14" s="172">
        <f>Y4-Y13</f>
        <v>5111.1366000000007</v>
      </c>
      <c r="Z14" s="172">
        <f>Z4-Z13</f>
        <v>4830.7409000000007</v>
      </c>
      <c r="AA14" s="122">
        <f>SUM(Y14:Z14)</f>
        <v>9941.8775000000023</v>
      </c>
      <c r="AB14" s="172">
        <f>AB4-AB13</f>
        <v>7739.8586999999998</v>
      </c>
      <c r="AC14" s="172">
        <f>AC4-AC13</f>
        <v>2521.6310000000003</v>
      </c>
      <c r="AD14" s="172">
        <f>SUM(AB14:AC14)</f>
        <v>10261.4897</v>
      </c>
      <c r="AE14" s="172">
        <f>AE4-AE13</f>
        <v>7149.0183999999999</v>
      </c>
      <c r="AF14" s="172">
        <f>AF4-AF13</f>
        <v>3352.9798000000001</v>
      </c>
      <c r="AG14" s="172">
        <f>SUM(AE14:AF14)</f>
        <v>10501.9982</v>
      </c>
      <c r="AH14" s="172">
        <f>AH4-AH13</f>
        <v>6761.2008999999998</v>
      </c>
      <c r="AI14" s="172">
        <f>AI4-AI13</f>
        <v>3193.6432</v>
      </c>
      <c r="AJ14" s="172">
        <f>SUM(AH14:AI14)</f>
        <v>9954.8441000000003</v>
      </c>
      <c r="AK14" s="172">
        <f>AK4-AK13</f>
        <v>8044.7714999999998</v>
      </c>
      <c r="AL14" s="172">
        <f>AL4-AL13</f>
        <v>4200.4003000000002</v>
      </c>
      <c r="AM14" s="172">
        <f>SUM(AK14:AL14)</f>
        <v>12245.1718</v>
      </c>
      <c r="AN14" s="172">
        <f>AN4-AN13</f>
        <v>8208.3352000000014</v>
      </c>
      <c r="AO14" s="172">
        <f>AO4-AO13</f>
        <v>4728.1099999999997</v>
      </c>
      <c r="AP14" s="172">
        <f>SUM(AN14:AO14)</f>
        <v>12936.445200000002</v>
      </c>
      <c r="AQ14" s="172">
        <f>AQ4-AQ13</f>
        <v>7866.4046000000008</v>
      </c>
      <c r="AR14" s="172">
        <f>AR4-AR13</f>
        <v>4637.6100999999999</v>
      </c>
      <c r="AS14" s="122">
        <f>SUM(AQ14:AR14)</f>
        <v>12504.0147</v>
      </c>
      <c r="AT14" s="172">
        <f>AT4-AT13</f>
        <v>9987.1085000000003</v>
      </c>
      <c r="AU14" s="172">
        <f>AU4-AU13</f>
        <v>4241.5402999999997</v>
      </c>
      <c r="AV14" s="172">
        <f>SUM(AT14:AU14)</f>
        <v>14228.648799999999</v>
      </c>
      <c r="AW14" s="172">
        <f>AW4-AW13</f>
        <v>11919.986800000001</v>
      </c>
      <c r="AX14" s="172">
        <f>AX4-AX13</f>
        <v>2753.5403000000001</v>
      </c>
      <c r="AY14" s="172">
        <f>SUM(AW14:AX14)</f>
        <v>14673.527100000001</v>
      </c>
      <c r="AZ14" s="172">
        <f>AZ4-AZ13</f>
        <v>9916.7772000000004</v>
      </c>
      <c r="BA14" s="172">
        <f>BA4-BA13</f>
        <v>2140.3951999999999</v>
      </c>
      <c r="BB14" s="122">
        <f>SUM(AZ14:BA14)</f>
        <v>12057.172399999999</v>
      </c>
      <c r="BC14" s="172">
        <f>BC4-BC13</f>
        <v>9041.1476999999995</v>
      </c>
      <c r="BD14" s="172">
        <f>BD4-BD13</f>
        <v>2026.1614</v>
      </c>
      <c r="BE14" s="172">
        <f>BE4-BE13</f>
        <v>11067.3091</v>
      </c>
      <c r="BF14" s="172">
        <f>BF4-BF13</f>
        <v>11902.335499999999</v>
      </c>
      <c r="BG14" s="172">
        <f>BG4-BG13</f>
        <v>2570.4004</v>
      </c>
      <c r="BH14" s="122">
        <f>SUM(BF14:BG14)</f>
        <v>14472.7359</v>
      </c>
      <c r="BI14" s="172">
        <f t="shared" ref="BI14:BR14" si="7">BI4-BI13</f>
        <v>10686.602800000001</v>
      </c>
      <c r="BJ14" s="172">
        <f t="shared" si="7"/>
        <v>2364.8555000000001</v>
      </c>
      <c r="BK14" s="122">
        <f t="shared" si="7"/>
        <v>13051.4583</v>
      </c>
      <c r="BL14" s="172">
        <f t="shared" si="7"/>
        <v>10025.349399999999</v>
      </c>
      <c r="BM14" s="172">
        <f t="shared" si="7"/>
        <v>1841.6948000000002</v>
      </c>
      <c r="BN14" s="122">
        <f t="shared" si="7"/>
        <v>11867.0442</v>
      </c>
      <c r="BO14" s="172">
        <f t="shared" si="7"/>
        <v>13142.6976</v>
      </c>
      <c r="BP14" s="172">
        <f t="shared" si="7"/>
        <v>2707.8702000000003</v>
      </c>
      <c r="BQ14" s="122">
        <f t="shared" si="7"/>
        <v>15850.567799999999</v>
      </c>
      <c r="BR14" s="172">
        <f t="shared" si="7"/>
        <v>13722.521500000001</v>
      </c>
      <c r="BS14" s="172">
        <f>BS4-BS13</f>
        <v>2221.5724</v>
      </c>
      <c r="BT14" s="122">
        <f t="shared" ref="BT14:CI14" si="8">BT4-BT13</f>
        <v>15944.093900000002</v>
      </c>
      <c r="BU14" s="172">
        <f>BU4-BU13</f>
        <v>12821.6685</v>
      </c>
      <c r="BV14" s="172">
        <f t="shared" si="8"/>
        <v>1791.2899000000002</v>
      </c>
      <c r="BW14" s="122">
        <f t="shared" si="8"/>
        <v>14612.958400000001</v>
      </c>
      <c r="BX14" s="172">
        <f t="shared" si="8"/>
        <v>15330.437100000001</v>
      </c>
      <c r="BY14" s="172">
        <f t="shared" si="8"/>
        <v>2783.7165</v>
      </c>
      <c r="BZ14" s="122">
        <f t="shared" si="8"/>
        <v>18114.153600000001</v>
      </c>
      <c r="CA14" s="172">
        <f>CA4-CA13</f>
        <v>16406.0314</v>
      </c>
      <c r="CB14" s="172">
        <f t="shared" si="8"/>
        <v>4475.5246999999999</v>
      </c>
      <c r="CC14" s="122">
        <f t="shared" si="8"/>
        <v>20881.556099999998</v>
      </c>
      <c r="CD14" s="172">
        <f>CD4-CD13</f>
        <v>14323.1862</v>
      </c>
      <c r="CE14" s="172">
        <f>CE4-CE13</f>
        <v>2059.9378999999999</v>
      </c>
      <c r="CF14" s="122">
        <f>CF4-CF13</f>
        <v>16383.124100000003</v>
      </c>
      <c r="CG14" s="172">
        <f t="shared" si="8"/>
        <v>18803.73</v>
      </c>
      <c r="CH14" s="172">
        <f t="shared" si="8"/>
        <v>4746.5283999999992</v>
      </c>
      <c r="CI14" s="122">
        <f t="shared" si="8"/>
        <v>23550.258399999999</v>
      </c>
      <c r="CJ14" s="172">
        <f t="shared" ref="CJ14:CO14" si="9">CJ4-CJ13</f>
        <v>18804.552100000001</v>
      </c>
      <c r="CK14" s="172">
        <f t="shared" si="9"/>
        <v>4620.7552000000005</v>
      </c>
      <c r="CL14" s="122">
        <f t="shared" si="9"/>
        <v>23425.3073</v>
      </c>
      <c r="CM14" s="172">
        <f t="shared" si="9"/>
        <v>20789.197400000001</v>
      </c>
      <c r="CN14" s="172">
        <f t="shared" si="9"/>
        <v>4780.4035000000003</v>
      </c>
      <c r="CO14" s="122">
        <f t="shared" si="9"/>
        <v>25569.600900000001</v>
      </c>
      <c r="CP14" s="172">
        <f t="shared" ref="CP14:CR14" si="10">CP4-CP13</f>
        <v>20999.9283</v>
      </c>
      <c r="CQ14" s="172">
        <f t="shared" si="10"/>
        <v>5077.2175000000007</v>
      </c>
      <c r="CR14" s="122">
        <f t="shared" si="10"/>
        <v>26077.145799999998</v>
      </c>
      <c r="CS14" s="232"/>
      <c r="CT14" s="232"/>
      <c r="CU14" s="232"/>
      <c r="CV14" s="232"/>
      <c r="CW14" s="232"/>
      <c r="CX14" s="232"/>
      <c r="CY14" s="232"/>
      <c r="CZ14" s="232"/>
      <c r="DA14" s="232"/>
      <c r="DB14" s="232"/>
      <c r="DC14" s="232"/>
      <c r="DD14" s="232"/>
      <c r="DE14" s="232"/>
      <c r="DF14" s="232"/>
      <c r="DG14" s="232"/>
      <c r="DH14" s="232"/>
      <c r="DI14" s="232"/>
      <c r="DJ14" s="232"/>
      <c r="DK14" s="232"/>
      <c r="DL14" s="232"/>
      <c r="DM14" s="232"/>
      <c r="DN14" s="232"/>
      <c r="DO14" s="232"/>
      <c r="DP14" s="232"/>
      <c r="DQ14" s="232"/>
      <c r="DR14" s="232"/>
      <c r="DS14" s="232"/>
      <c r="DT14" s="232"/>
      <c r="DU14" s="232"/>
      <c r="DV14" s="232"/>
      <c r="DW14" s="232"/>
      <c r="DX14" s="232"/>
      <c r="DY14" s="232"/>
      <c r="DZ14" s="232"/>
      <c r="EA14" s="232"/>
      <c r="EB14" s="232"/>
      <c r="EC14" s="232"/>
      <c r="ED14" s="232"/>
      <c r="EE14" s="232"/>
      <c r="EF14" s="232"/>
      <c r="EG14" s="232"/>
      <c r="EH14" s="232"/>
      <c r="EI14" s="232"/>
      <c r="EJ14" s="232"/>
      <c r="EK14" s="232"/>
      <c r="EL14" s="232"/>
      <c r="EM14" s="232"/>
      <c r="EN14" s="232"/>
      <c r="EO14" s="232"/>
      <c r="EP14" s="232"/>
      <c r="EQ14" s="232"/>
      <c r="ER14" s="232"/>
      <c r="ES14" s="232"/>
      <c r="ET14" s="232"/>
      <c r="EU14" s="232"/>
      <c r="EV14" s="232"/>
      <c r="EW14" s="232"/>
      <c r="EX14" s="232"/>
      <c r="EY14" s="232"/>
      <c r="EZ14" s="232"/>
      <c r="FA14" s="232"/>
      <c r="FB14" s="232"/>
      <c r="FC14" s="232"/>
      <c r="FD14" s="232"/>
      <c r="FE14" s="232"/>
      <c r="FF14" s="232"/>
      <c r="FG14" s="232"/>
      <c r="FH14" s="232"/>
      <c r="FI14" s="232"/>
      <c r="FJ14" s="232"/>
      <c r="FK14" s="232"/>
      <c r="FL14" s="232"/>
      <c r="FM14" s="232"/>
      <c r="FN14" s="232"/>
      <c r="FO14" s="232"/>
      <c r="FP14" s="232"/>
      <c r="FQ14" s="232"/>
      <c r="FR14" s="232"/>
      <c r="FS14" s="232"/>
      <c r="FT14" s="232"/>
      <c r="FU14" s="232"/>
      <c r="FV14" s="232"/>
      <c r="FW14" s="232"/>
      <c r="FX14" s="232"/>
      <c r="FY14" s="232"/>
      <c r="FZ14" s="232"/>
      <c r="GA14" s="232"/>
      <c r="GB14" s="232"/>
    </row>
    <row r="15" spans="1:184" customFormat="1" ht="15.75" x14ac:dyDescent="0.25">
      <c r="A15" s="154" t="s">
        <v>166</v>
      </c>
      <c r="B15" s="31">
        <v>4724.7543999999998</v>
      </c>
      <c r="C15" s="31">
        <v>1544.1185</v>
      </c>
      <c r="D15" s="31">
        <v>6268.8729000000003</v>
      </c>
      <c r="E15" s="31">
        <v>5462.0366999999997</v>
      </c>
      <c r="F15" s="31">
        <v>2784.1284000000001</v>
      </c>
      <c r="G15" s="31">
        <v>8246.1651000000002</v>
      </c>
      <c r="H15" s="31">
        <v>1090.9863</v>
      </c>
      <c r="I15" s="31">
        <v>6136.3604999999998</v>
      </c>
      <c r="J15" s="31">
        <v>3353.3036999999999</v>
      </c>
      <c r="K15" s="127">
        <v>9489.6641999999993</v>
      </c>
      <c r="L15" s="127">
        <v>614.64760000000001</v>
      </c>
      <c r="M15" s="127">
        <f>5709.6079+0.0125</f>
        <v>5709.6203999999998</v>
      </c>
      <c r="N15" s="127">
        <v>3065.8281999999999</v>
      </c>
      <c r="O15" s="127">
        <f>N15+M15</f>
        <v>8775.4485999999997</v>
      </c>
      <c r="P15" s="127" t="s">
        <v>164</v>
      </c>
      <c r="Q15" s="127">
        <v>6598.0815000000002</v>
      </c>
      <c r="R15" s="127">
        <v>4844.8274000000001</v>
      </c>
      <c r="S15" s="127">
        <v>11442.9089</v>
      </c>
      <c r="T15" s="127">
        <v>1154.5016000000001</v>
      </c>
      <c r="U15" s="127">
        <f>7912.5489+0.1445</f>
        <v>7912.6934000000001</v>
      </c>
      <c r="V15" s="219">
        <v>4640.7043000000003</v>
      </c>
      <c r="W15" s="127">
        <f>V15+U15</f>
        <v>12553.397700000001</v>
      </c>
      <c r="X15" s="127"/>
      <c r="Y15" s="127">
        <v>7626.2828</v>
      </c>
      <c r="Z15" s="127">
        <v>4358.7403999999997</v>
      </c>
      <c r="AA15" s="123">
        <f>SUM(Y15:Z15)</f>
        <v>11985.0232</v>
      </c>
      <c r="AB15" s="127">
        <v>13133.331899999999</v>
      </c>
      <c r="AC15" s="127">
        <v>655.51239999999996</v>
      </c>
      <c r="AD15" s="127">
        <f>AC15+AB15</f>
        <v>13788.844299999999</v>
      </c>
      <c r="AE15" s="24">
        <v>14170.0743</v>
      </c>
      <c r="AF15" s="24">
        <v>555.93240000000003</v>
      </c>
      <c r="AG15" s="24">
        <f>SUM(AE15:AF15)</f>
        <v>14726.0067</v>
      </c>
      <c r="AH15" s="24">
        <v>13700.206700000001</v>
      </c>
      <c r="AI15" s="24">
        <v>422.34930000000003</v>
      </c>
      <c r="AJ15" s="24">
        <f>SUM(AH15:AI15)</f>
        <v>14122.556</v>
      </c>
      <c r="AK15" s="24">
        <v>17446.393899999999</v>
      </c>
      <c r="AL15" s="24">
        <v>649.7346</v>
      </c>
      <c r="AM15" s="24">
        <f>SUM(AK15:AL15)</f>
        <v>18096.128499999999</v>
      </c>
      <c r="AN15" s="24">
        <v>18088.492699999999</v>
      </c>
      <c r="AO15" s="24">
        <v>811.13919999999996</v>
      </c>
      <c r="AP15" s="24">
        <f>SUM(AN15:AO15)</f>
        <v>18899.6319</v>
      </c>
      <c r="AQ15" s="24">
        <v>18200.065699999999</v>
      </c>
      <c r="AR15" s="24">
        <v>621.29390000000001</v>
      </c>
      <c r="AS15" s="211">
        <f>SUM(AQ15:AR15)</f>
        <v>18821.3596</v>
      </c>
      <c r="AT15" s="24">
        <v>20238.1234</v>
      </c>
      <c r="AU15" s="24">
        <v>792.08889999999997</v>
      </c>
      <c r="AV15" s="24">
        <f>SUM(AT15:AU15)</f>
        <v>21030.212299999999</v>
      </c>
      <c r="AW15" s="24">
        <v>20254.6129</v>
      </c>
      <c r="AX15" s="24">
        <v>347.81220000000002</v>
      </c>
      <c r="AY15" s="24">
        <f>SUM(AW15:AX15)</f>
        <v>20602.4251</v>
      </c>
      <c r="AZ15" s="216">
        <v>19077.308799999999</v>
      </c>
      <c r="BA15" s="216">
        <v>360.0086</v>
      </c>
      <c r="BB15" s="211">
        <f>SUM(AZ15:BA15)</f>
        <v>19437.3174</v>
      </c>
      <c r="BC15" s="211">
        <v>18585.738099999999</v>
      </c>
      <c r="BD15" s="211">
        <v>336.96929999999998</v>
      </c>
      <c r="BE15" s="211">
        <v>18922.707399999999</v>
      </c>
      <c r="BF15" s="24">
        <v>19863.664100000002</v>
      </c>
      <c r="BG15" s="24">
        <v>348.64670000000001</v>
      </c>
      <c r="BH15" s="211">
        <f>SUM(BF15:BG15)</f>
        <v>20212.310800000003</v>
      </c>
      <c r="BI15" s="211">
        <v>19703.363700000002</v>
      </c>
      <c r="BJ15" s="211">
        <v>521.0598</v>
      </c>
      <c r="BK15" s="385">
        <f>SUM(BI15:BJ15)</f>
        <v>20224.423500000001</v>
      </c>
      <c r="BL15" s="24">
        <v>19643.113700000002</v>
      </c>
      <c r="BM15" s="211">
        <v>405.74400000000003</v>
      </c>
      <c r="BN15" s="385">
        <f>SUM(BL15:BM15)</f>
        <v>20048.8577</v>
      </c>
      <c r="BO15" s="211">
        <v>22757.661499999998</v>
      </c>
      <c r="BP15" s="211">
        <v>416.86090000000002</v>
      </c>
      <c r="BQ15" s="385">
        <f>SUM(BO15:BP15)</f>
        <v>23174.522399999998</v>
      </c>
      <c r="BR15" s="24">
        <v>22877.5157</v>
      </c>
      <c r="BS15" s="24">
        <v>689.3854</v>
      </c>
      <c r="BT15" s="385">
        <f>SUM(BR15:BS15)</f>
        <v>23566.901099999999</v>
      </c>
      <c r="BU15" s="24">
        <v>21968.296699999999</v>
      </c>
      <c r="BV15" s="24">
        <v>374.0369</v>
      </c>
      <c r="BW15" s="211">
        <f>SUM(BU15:BV15)</f>
        <v>22342.333599999998</v>
      </c>
      <c r="BX15" s="24">
        <v>24917.106199999998</v>
      </c>
      <c r="BY15" s="24">
        <v>553.87400000000002</v>
      </c>
      <c r="BZ15" s="211">
        <f>SUM(BX15:BY15)</f>
        <v>25470.980199999998</v>
      </c>
      <c r="CA15" s="24">
        <v>24158.286199999999</v>
      </c>
      <c r="CB15" s="24">
        <v>183.23310000000001</v>
      </c>
      <c r="CC15" s="409">
        <f>SUM(CA15:CB15)</f>
        <v>24341.5193</v>
      </c>
      <c r="CD15" s="24">
        <v>23388.211800000001</v>
      </c>
      <c r="CE15" s="24">
        <v>423.81700000000001</v>
      </c>
      <c r="CF15" s="211">
        <f>SUM(CD15:CE15)</f>
        <v>23812.0288</v>
      </c>
      <c r="CG15" s="24">
        <v>26197.352800000001</v>
      </c>
      <c r="CH15" s="24">
        <v>834.57399999999996</v>
      </c>
      <c r="CI15" s="385">
        <f>SUM(CG15:CH15)</f>
        <v>27031.926800000001</v>
      </c>
      <c r="CJ15" s="24">
        <v>26650.4774</v>
      </c>
      <c r="CK15" s="24">
        <v>729.50660000000005</v>
      </c>
      <c r="CL15" s="211">
        <f>SUM(CJ15:CK15)</f>
        <v>27379.984</v>
      </c>
      <c r="CM15" s="24">
        <v>29429.931700000001</v>
      </c>
      <c r="CN15" s="24">
        <v>625.75980000000004</v>
      </c>
      <c r="CO15" s="211">
        <f>SUM(CM15:CN15)</f>
        <v>30055.691500000001</v>
      </c>
      <c r="CP15" s="24">
        <v>29690.536</v>
      </c>
      <c r="CQ15" s="24">
        <v>851.9298</v>
      </c>
      <c r="CR15" s="405">
        <f>SUM(CP15:CQ15)</f>
        <v>30542.465800000002</v>
      </c>
      <c r="CS15" s="232"/>
      <c r="CT15" s="232"/>
      <c r="CU15" s="232"/>
      <c r="CV15" s="232"/>
      <c r="CW15" s="232"/>
      <c r="CX15" s="232"/>
      <c r="CY15" s="232"/>
      <c r="CZ15" s="232"/>
      <c r="DA15" s="232"/>
      <c r="DB15" s="232"/>
      <c r="DC15" s="232"/>
      <c r="DD15" s="232"/>
      <c r="DE15" s="232"/>
      <c r="DF15" s="232"/>
      <c r="DG15" s="232"/>
      <c r="DH15" s="232"/>
      <c r="DI15" s="232"/>
      <c r="DJ15" s="232"/>
      <c r="DK15" s="232"/>
      <c r="DL15" s="232"/>
      <c r="DM15" s="232"/>
      <c r="DN15" s="232"/>
      <c r="DO15" s="232"/>
      <c r="DP15" s="232"/>
      <c r="DQ15" s="232"/>
      <c r="DR15" s="232"/>
      <c r="DS15" s="232"/>
      <c r="DT15" s="232"/>
      <c r="DU15" s="232"/>
      <c r="DV15" s="232"/>
      <c r="DW15" s="232"/>
      <c r="DX15" s="232"/>
      <c r="DY15" s="232"/>
      <c r="DZ15" s="232"/>
      <c r="EA15" s="232"/>
      <c r="EB15" s="232"/>
      <c r="EC15" s="232"/>
      <c r="ED15" s="232"/>
      <c r="EE15" s="232"/>
      <c r="EF15" s="232"/>
      <c r="EG15" s="232"/>
      <c r="EH15" s="232"/>
      <c r="EI15" s="232"/>
      <c r="EJ15" s="232"/>
      <c r="EK15" s="232"/>
      <c r="EL15" s="232"/>
      <c r="EM15" s="232"/>
      <c r="EN15" s="232"/>
      <c r="EO15" s="232"/>
      <c r="EP15" s="232"/>
      <c r="EQ15" s="232"/>
      <c r="ER15" s="232"/>
      <c r="ES15" s="232"/>
      <c r="ET15" s="232"/>
      <c r="EU15" s="232"/>
      <c r="EV15" s="232"/>
      <c r="EW15" s="232"/>
      <c r="EX15" s="232"/>
      <c r="EY15" s="232"/>
      <c r="EZ15" s="232"/>
      <c r="FA15" s="232"/>
      <c r="FB15" s="232"/>
      <c r="FC15" s="232"/>
      <c r="FD15" s="232"/>
      <c r="FE15" s="232"/>
      <c r="FF15" s="232"/>
      <c r="FG15" s="232"/>
      <c r="FH15" s="232"/>
      <c r="FI15" s="232"/>
      <c r="FJ15" s="232"/>
      <c r="FK15" s="232"/>
      <c r="FL15" s="232"/>
      <c r="FM15" s="232"/>
      <c r="FN15" s="232"/>
      <c r="FO15" s="232"/>
      <c r="FP15" s="232"/>
      <c r="FQ15" s="232"/>
      <c r="FR15" s="232"/>
      <c r="FS15" s="232"/>
      <c r="FT15" s="232"/>
      <c r="FU15" s="232"/>
      <c r="FV15" s="232"/>
      <c r="FW15" s="232"/>
      <c r="FX15" s="232"/>
      <c r="FY15" s="232"/>
      <c r="FZ15" s="232"/>
      <c r="GA15" s="232"/>
      <c r="GB15" s="232"/>
    </row>
    <row r="16" spans="1:184" s="3" customFormat="1" ht="15.75" x14ac:dyDescent="0.25">
      <c r="A16" s="191" t="s">
        <v>240</v>
      </c>
      <c r="B16" s="170">
        <v>11846.555</v>
      </c>
      <c r="C16" s="170">
        <v>5941.0445</v>
      </c>
      <c r="D16" s="170">
        <v>17787.5995</v>
      </c>
      <c r="E16" s="170">
        <v>13375.931200000001</v>
      </c>
      <c r="F16" s="170">
        <v>8484.7831999999999</v>
      </c>
      <c r="G16" s="170">
        <v>21860.714400000001</v>
      </c>
      <c r="H16" s="170">
        <v>2387.6957000000002</v>
      </c>
      <c r="I16" s="170">
        <v>12608.6994</v>
      </c>
      <c r="J16" s="170">
        <v>7735.2484000000004</v>
      </c>
      <c r="K16" s="121">
        <v>20343.947800000002</v>
      </c>
      <c r="L16" s="121">
        <v>3229.6477</v>
      </c>
      <c r="M16" s="121">
        <f>M15+M4</f>
        <v>11891.188600000001</v>
      </c>
      <c r="N16" s="121">
        <f>N15+N4</f>
        <v>7401.6500999999998</v>
      </c>
      <c r="O16" s="121">
        <f>O15+O4</f>
        <v>19292.8387</v>
      </c>
      <c r="P16" s="121" t="s">
        <v>164</v>
      </c>
      <c r="Q16" s="121">
        <v>12588.752500000001</v>
      </c>
      <c r="R16" s="121">
        <v>10641.876</v>
      </c>
      <c r="S16" s="121">
        <v>23230.628499999999</v>
      </c>
      <c r="T16" s="121">
        <v>4327.0923000000003</v>
      </c>
      <c r="U16" s="121">
        <f>U15+U4</f>
        <v>13260.953600000001</v>
      </c>
      <c r="V16" s="121">
        <f>V15+V4</f>
        <v>10333.822899999999</v>
      </c>
      <c r="W16" s="121">
        <v>23594.7765</v>
      </c>
      <c r="X16" s="121"/>
      <c r="Y16" s="121">
        <f>SUM(Y14:Y15)</f>
        <v>12737.419400000001</v>
      </c>
      <c r="Z16" s="121">
        <f>SUM(Z14:Z15)</f>
        <v>9189.4812999999995</v>
      </c>
      <c r="AA16" s="121">
        <f>SUM(AA14:AA15)</f>
        <v>21926.900700000002</v>
      </c>
      <c r="AB16" s="121">
        <f t="shared" ref="AB16:BG16" si="11">SUM(AB14:AB15)</f>
        <v>20873.190599999998</v>
      </c>
      <c r="AC16" s="121">
        <f t="shared" si="11"/>
        <v>3177.1434000000004</v>
      </c>
      <c r="AD16" s="121">
        <f t="shared" si="11"/>
        <v>24050.333999999999</v>
      </c>
      <c r="AE16" s="121">
        <f t="shared" si="11"/>
        <v>21319.092700000001</v>
      </c>
      <c r="AF16" s="121">
        <f t="shared" si="11"/>
        <v>3908.9122000000002</v>
      </c>
      <c r="AG16" s="121">
        <f t="shared" si="11"/>
        <v>25228.0049</v>
      </c>
      <c r="AH16" s="121">
        <f t="shared" si="11"/>
        <v>20461.407599999999</v>
      </c>
      <c r="AI16" s="121">
        <f t="shared" si="11"/>
        <v>3615.9924999999998</v>
      </c>
      <c r="AJ16" s="121">
        <f t="shared" si="11"/>
        <v>24077.400099999999</v>
      </c>
      <c r="AK16" s="121">
        <f t="shared" si="11"/>
        <v>25491.165399999998</v>
      </c>
      <c r="AL16" s="121">
        <f t="shared" si="11"/>
        <v>4850.1349</v>
      </c>
      <c r="AM16" s="121">
        <f t="shared" si="11"/>
        <v>30341.300299999999</v>
      </c>
      <c r="AN16" s="121">
        <f t="shared" si="11"/>
        <v>26296.8279</v>
      </c>
      <c r="AO16" s="121">
        <f t="shared" si="11"/>
        <v>5539.2491999999993</v>
      </c>
      <c r="AP16" s="121">
        <f t="shared" si="11"/>
        <v>31836.077100000002</v>
      </c>
      <c r="AQ16" s="121">
        <f t="shared" si="11"/>
        <v>26066.470300000001</v>
      </c>
      <c r="AR16" s="121">
        <f t="shared" si="11"/>
        <v>5258.9039999999995</v>
      </c>
      <c r="AS16" s="121">
        <f t="shared" si="11"/>
        <v>31325.374299999999</v>
      </c>
      <c r="AT16" s="121">
        <f t="shared" si="11"/>
        <v>30225.231899999999</v>
      </c>
      <c r="AU16" s="121">
        <f t="shared" si="11"/>
        <v>5033.6291999999994</v>
      </c>
      <c r="AV16" s="121">
        <f t="shared" si="11"/>
        <v>35258.861099999995</v>
      </c>
      <c r="AW16" s="121">
        <f t="shared" si="11"/>
        <v>32174.599699999999</v>
      </c>
      <c r="AX16" s="121">
        <f t="shared" si="11"/>
        <v>3101.3525</v>
      </c>
      <c r="AY16" s="121">
        <f t="shared" si="11"/>
        <v>35275.9522</v>
      </c>
      <c r="AZ16" s="121">
        <f t="shared" si="11"/>
        <v>28994.085999999999</v>
      </c>
      <c r="BA16" s="121">
        <f t="shared" si="11"/>
        <v>2500.4038</v>
      </c>
      <c r="BB16" s="121">
        <f t="shared" si="11"/>
        <v>31494.489799999999</v>
      </c>
      <c r="BC16" s="121">
        <f t="shared" si="11"/>
        <v>27626.885799999996</v>
      </c>
      <c r="BD16" s="121">
        <f t="shared" si="11"/>
        <v>2363.1306999999997</v>
      </c>
      <c r="BE16" s="121">
        <f t="shared" si="11"/>
        <v>29990.016499999998</v>
      </c>
      <c r="BF16" s="121">
        <f t="shared" si="11"/>
        <v>31765.999600000003</v>
      </c>
      <c r="BG16" s="121">
        <f t="shared" si="11"/>
        <v>2919.0470999999998</v>
      </c>
      <c r="BH16" s="121">
        <f>SUM(BH14:BH15)</f>
        <v>34685.046700000006</v>
      </c>
      <c r="BI16" s="121">
        <f t="shared" ref="BI16:BW16" si="12">SUM(BI14:BI15)</f>
        <v>30389.966500000002</v>
      </c>
      <c r="BJ16" s="121">
        <f t="shared" si="12"/>
        <v>2885.9153000000001</v>
      </c>
      <c r="BK16" s="121">
        <f t="shared" si="12"/>
        <v>33275.881800000003</v>
      </c>
      <c r="BL16" s="121">
        <f t="shared" si="12"/>
        <v>29668.463100000001</v>
      </c>
      <c r="BM16" s="121">
        <f t="shared" si="12"/>
        <v>2247.4388000000004</v>
      </c>
      <c r="BN16" s="121">
        <f t="shared" si="12"/>
        <v>31915.901900000001</v>
      </c>
      <c r="BO16" s="121">
        <f t="shared" si="12"/>
        <v>35900.359100000001</v>
      </c>
      <c r="BP16" s="121">
        <f t="shared" si="12"/>
        <v>3124.7311000000004</v>
      </c>
      <c r="BQ16" s="121">
        <f t="shared" si="12"/>
        <v>39025.090199999999</v>
      </c>
      <c r="BR16" s="121">
        <f t="shared" si="12"/>
        <v>36600.037199999999</v>
      </c>
      <c r="BS16" s="121">
        <f t="shared" si="12"/>
        <v>2910.9578000000001</v>
      </c>
      <c r="BT16" s="121">
        <f t="shared" si="12"/>
        <v>39510.995000000003</v>
      </c>
      <c r="BU16" s="121">
        <f t="shared" si="12"/>
        <v>34789.965199999999</v>
      </c>
      <c r="BV16" s="121">
        <f t="shared" si="12"/>
        <v>2165.3268000000003</v>
      </c>
      <c r="BW16" s="121">
        <f t="shared" si="12"/>
        <v>36955.292000000001</v>
      </c>
      <c r="BX16" s="121">
        <f>SUM(BX14:BX15)</f>
        <v>40247.543299999998</v>
      </c>
      <c r="BY16" s="121">
        <f t="shared" ref="BY16:CO16" si="13">SUM(BY14:BY15)</f>
        <v>3337.5905000000002</v>
      </c>
      <c r="BZ16" s="121">
        <f t="shared" si="13"/>
        <v>43585.133799999996</v>
      </c>
      <c r="CA16" s="121">
        <f t="shared" si="13"/>
        <v>40564.317599999995</v>
      </c>
      <c r="CB16" s="121">
        <f t="shared" si="13"/>
        <v>4658.7578000000003</v>
      </c>
      <c r="CC16" s="121">
        <f t="shared" si="13"/>
        <v>45223.075400000002</v>
      </c>
      <c r="CD16" s="121">
        <f>SUM(CD14:CD15)</f>
        <v>37711.398000000001</v>
      </c>
      <c r="CE16" s="121">
        <f t="shared" si="13"/>
        <v>2483.7548999999999</v>
      </c>
      <c r="CF16" s="121">
        <f>SUM(CF14:CF15)</f>
        <v>40195.152900000001</v>
      </c>
      <c r="CG16" s="121">
        <f t="shared" si="13"/>
        <v>45001.082800000004</v>
      </c>
      <c r="CH16" s="121">
        <f t="shared" si="13"/>
        <v>5581.1023999999989</v>
      </c>
      <c r="CI16" s="121">
        <f t="shared" si="13"/>
        <v>50582.1852</v>
      </c>
      <c r="CJ16" s="121">
        <f>SUM(CJ14:CJ15)</f>
        <v>45455.029500000004</v>
      </c>
      <c r="CK16" s="121">
        <f>SUM(CK14:CK15)</f>
        <v>5350.2618000000002</v>
      </c>
      <c r="CL16" s="121">
        <f t="shared" si="13"/>
        <v>50805.291299999997</v>
      </c>
      <c r="CM16" s="121">
        <f t="shared" si="13"/>
        <v>50219.129100000006</v>
      </c>
      <c r="CN16" s="121">
        <f t="shared" si="13"/>
        <v>5406.1633000000002</v>
      </c>
      <c r="CO16" s="121">
        <f t="shared" si="13"/>
        <v>55625.292400000006</v>
      </c>
      <c r="CP16" s="121">
        <f t="shared" ref="CP16:CR16" si="14">SUM(CP14:CP15)</f>
        <v>50690.4643</v>
      </c>
      <c r="CQ16" s="121">
        <f t="shared" si="14"/>
        <v>5929.1473000000005</v>
      </c>
      <c r="CR16" s="121">
        <f t="shared" si="14"/>
        <v>56619.611600000004</v>
      </c>
      <c r="CS16" s="232"/>
      <c r="CT16" s="232"/>
      <c r="CU16" s="232"/>
      <c r="CV16" s="232"/>
      <c r="CW16" s="232"/>
      <c r="CX16" s="232"/>
      <c r="CY16" s="232"/>
      <c r="CZ16" s="232"/>
      <c r="DA16" s="232"/>
      <c r="DB16" s="232"/>
      <c r="DC16" s="232"/>
      <c r="DD16" s="232"/>
      <c r="DE16" s="232"/>
      <c r="DF16" s="232"/>
      <c r="DG16" s="232"/>
      <c r="DH16" s="232"/>
      <c r="DI16" s="232"/>
      <c r="DJ16" s="232"/>
      <c r="DK16" s="232"/>
      <c r="DL16" s="232"/>
      <c r="DM16" s="232"/>
      <c r="DN16" s="232"/>
      <c r="DO16" s="232"/>
      <c r="DP16" s="232"/>
      <c r="DQ16" s="232"/>
      <c r="DR16" s="232"/>
      <c r="DS16" s="232"/>
      <c r="DT16" s="232"/>
      <c r="DU16" s="232"/>
      <c r="DV16" s="232"/>
      <c r="DW16" s="232"/>
      <c r="DX16" s="232"/>
      <c r="DY16" s="232"/>
      <c r="DZ16" s="232"/>
      <c r="EA16" s="232"/>
      <c r="EB16" s="232"/>
      <c r="EC16" s="232"/>
      <c r="ED16" s="232"/>
      <c r="EE16" s="232"/>
      <c r="EF16" s="232"/>
      <c r="EG16" s="232"/>
      <c r="EH16" s="232"/>
      <c r="EI16" s="232"/>
      <c r="EJ16" s="232"/>
      <c r="EK16" s="232"/>
      <c r="EL16" s="232"/>
      <c r="EM16" s="232"/>
      <c r="EN16" s="232"/>
      <c r="EO16" s="232"/>
      <c r="EP16" s="232"/>
      <c r="EQ16" s="232"/>
      <c r="ER16" s="232"/>
      <c r="ES16" s="232"/>
      <c r="ET16" s="232"/>
      <c r="EU16" s="232"/>
      <c r="EV16" s="232"/>
      <c r="EW16" s="232"/>
      <c r="EX16" s="232"/>
      <c r="EY16" s="232"/>
      <c r="EZ16" s="232"/>
      <c r="FA16" s="232"/>
      <c r="FB16" s="232"/>
      <c r="FC16" s="232"/>
      <c r="FD16" s="232"/>
      <c r="FE16" s="232"/>
      <c r="FF16" s="232"/>
      <c r="FG16" s="232"/>
      <c r="FH16" s="232"/>
      <c r="FI16" s="232"/>
      <c r="FJ16" s="232"/>
      <c r="FK16" s="232"/>
      <c r="FL16" s="232"/>
      <c r="FM16" s="232"/>
      <c r="FN16" s="232"/>
      <c r="FO16" s="232"/>
      <c r="FP16" s="232"/>
      <c r="FQ16" s="232"/>
      <c r="FR16" s="232"/>
      <c r="FS16" s="232"/>
      <c r="FT16" s="232"/>
      <c r="FU16" s="232"/>
      <c r="FV16" s="232"/>
      <c r="FW16" s="232"/>
      <c r="FX16" s="232"/>
      <c r="FY16" s="232"/>
      <c r="FZ16" s="232"/>
      <c r="GA16" s="232"/>
      <c r="GB16" s="232"/>
    </row>
    <row r="17" spans="1:184" s="222" customFormat="1" ht="15.75" x14ac:dyDescent="0.25">
      <c r="A17" s="218" t="s">
        <v>146</v>
      </c>
      <c r="B17" s="220"/>
      <c r="C17" s="220"/>
      <c r="D17" s="220"/>
      <c r="E17" s="220"/>
      <c r="F17" s="220"/>
      <c r="G17" s="220"/>
      <c r="H17" s="220"/>
      <c r="I17" s="220"/>
      <c r="J17" s="220"/>
      <c r="K17" s="221"/>
      <c r="L17" s="221"/>
      <c r="M17" s="221"/>
      <c r="N17" s="221"/>
      <c r="O17" s="221"/>
      <c r="P17" s="221"/>
      <c r="Q17" s="221"/>
      <c r="R17" s="221"/>
      <c r="S17" s="221"/>
      <c r="T17" s="221"/>
      <c r="U17" s="221"/>
      <c r="V17" s="221"/>
      <c r="W17" s="221"/>
      <c r="X17" s="221"/>
      <c r="Y17" s="221"/>
      <c r="Z17" s="221"/>
      <c r="AA17" s="221"/>
      <c r="AB17" s="221"/>
      <c r="AC17" s="221"/>
      <c r="AD17" s="221"/>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32"/>
      <c r="CT17" s="232"/>
      <c r="CU17" s="232"/>
      <c r="CV17" s="232"/>
      <c r="CW17" s="232"/>
      <c r="CX17" s="232"/>
      <c r="CY17" s="232"/>
      <c r="CZ17" s="232"/>
      <c r="DA17" s="232"/>
      <c r="DB17" s="232"/>
      <c r="DC17" s="232"/>
      <c r="DD17" s="232"/>
      <c r="DE17" s="232"/>
      <c r="DF17" s="232"/>
      <c r="DG17" s="232"/>
      <c r="DH17" s="232"/>
      <c r="DI17" s="232"/>
      <c r="DJ17" s="232"/>
      <c r="DK17" s="232"/>
      <c r="DL17" s="232"/>
      <c r="DM17" s="232"/>
      <c r="DN17" s="232"/>
      <c r="DO17" s="232"/>
      <c r="DP17" s="232"/>
      <c r="DQ17" s="232"/>
      <c r="DR17" s="232"/>
      <c r="DS17" s="232"/>
      <c r="DT17" s="232"/>
      <c r="DU17" s="232"/>
      <c r="DV17" s="232"/>
      <c r="DW17" s="232"/>
      <c r="DX17" s="232"/>
      <c r="DY17" s="232"/>
      <c r="DZ17" s="232"/>
      <c r="EA17" s="232"/>
      <c r="EB17" s="232"/>
      <c r="EC17" s="232"/>
      <c r="ED17" s="232"/>
      <c r="EE17" s="232"/>
      <c r="EF17" s="232"/>
      <c r="EG17" s="232"/>
      <c r="EH17" s="232"/>
      <c r="EI17" s="232"/>
      <c r="EJ17" s="232"/>
      <c r="EK17" s="232"/>
      <c r="EL17" s="232"/>
      <c r="EM17" s="232"/>
      <c r="EN17" s="232"/>
      <c r="EO17" s="232"/>
      <c r="EP17" s="232"/>
      <c r="EQ17" s="232"/>
      <c r="ER17" s="232"/>
      <c r="ES17" s="232"/>
      <c r="ET17" s="232"/>
      <c r="EU17" s="232"/>
      <c r="EV17" s="232"/>
      <c r="EW17" s="232"/>
      <c r="EX17" s="232"/>
      <c r="EY17" s="232"/>
      <c r="EZ17" s="232"/>
      <c r="FA17" s="232"/>
      <c r="FB17" s="232"/>
      <c r="FC17" s="232"/>
      <c r="FD17" s="232"/>
      <c r="FE17" s="232"/>
      <c r="FF17" s="232"/>
      <c r="FG17" s="232"/>
      <c r="FH17" s="232"/>
      <c r="FI17" s="232"/>
      <c r="FJ17" s="232"/>
      <c r="FK17" s="232"/>
      <c r="FL17" s="232"/>
      <c r="FM17" s="232"/>
      <c r="FN17" s="232"/>
      <c r="FO17" s="232"/>
      <c r="FP17" s="232"/>
      <c r="FQ17" s="232"/>
      <c r="FR17" s="232"/>
      <c r="FS17" s="232"/>
      <c r="FT17" s="232"/>
      <c r="FU17" s="232"/>
      <c r="FV17" s="232"/>
      <c r="FW17" s="232"/>
      <c r="FX17" s="232"/>
      <c r="FY17" s="232"/>
      <c r="FZ17" s="232"/>
      <c r="GA17" s="232"/>
      <c r="GB17" s="232"/>
    </row>
    <row r="18" spans="1:184" s="138" customFormat="1" x14ac:dyDescent="0.25">
      <c r="A18" s="192" t="s">
        <v>295</v>
      </c>
      <c r="B18" s="173">
        <v>12902.149100000001</v>
      </c>
      <c r="C18" s="173">
        <v>6174.4117999999999</v>
      </c>
      <c r="D18" s="173">
        <v>19076.5609</v>
      </c>
      <c r="E18" s="173">
        <v>14506.7996</v>
      </c>
      <c r="F18" s="173">
        <v>8810.6015000000007</v>
      </c>
      <c r="G18" s="173">
        <v>23317.401099999999</v>
      </c>
      <c r="H18" s="173">
        <v>2485.06</v>
      </c>
      <c r="I18" s="173">
        <v>13687.9004</v>
      </c>
      <c r="J18" s="173">
        <v>8132.7138999999997</v>
      </c>
      <c r="K18" s="137">
        <v>21820.614300000001</v>
      </c>
      <c r="L18" s="137">
        <v>3342.7181999999998</v>
      </c>
      <c r="M18" s="137">
        <f>12959.1835+0.1691</f>
        <v>12959.352599999998</v>
      </c>
      <c r="N18" s="137">
        <v>7768.4336999999996</v>
      </c>
      <c r="O18" s="137">
        <f>12959.1835+7768.4337+0.1691</f>
        <v>20727.7863</v>
      </c>
      <c r="P18" s="137" t="s">
        <v>164</v>
      </c>
      <c r="Q18" s="122">
        <v>13686.6774</v>
      </c>
      <c r="R18" s="122">
        <v>11126.234899999999</v>
      </c>
      <c r="S18" s="122" t="s">
        <v>226</v>
      </c>
      <c r="T18" s="122">
        <v>4473.5905000000002</v>
      </c>
      <c r="U18" s="137">
        <f>14381.718+10.4289</f>
        <v>14392.146900000002</v>
      </c>
      <c r="V18" s="137">
        <v>10749.4715</v>
      </c>
      <c r="W18" s="137">
        <f>V18+U18</f>
        <v>25141.618399999999</v>
      </c>
      <c r="X18" s="137"/>
      <c r="Y18" s="137">
        <f>13829.4333+8.5034</f>
        <v>13837.9367</v>
      </c>
      <c r="Z18" s="137">
        <v>10268.5368</v>
      </c>
      <c r="AA18" s="137">
        <f>Z18+Y18</f>
        <v>24106.4735</v>
      </c>
      <c r="AB18" s="137">
        <f>22655.6654+0.0024</f>
        <v>22655.667800000003</v>
      </c>
      <c r="AC18" s="137">
        <v>3730.8136</v>
      </c>
      <c r="AD18" s="137">
        <f>AC18+AB18</f>
        <v>26386.481400000004</v>
      </c>
      <c r="AE18" s="173">
        <f>23122.1455+46.3925</f>
        <v>23168.538</v>
      </c>
      <c r="AF18" s="173">
        <v>4410.8298999999997</v>
      </c>
      <c r="AG18" s="137">
        <f>AF18+AE18</f>
        <v>27579.367900000001</v>
      </c>
      <c r="AH18" s="173">
        <v>22192.966899999999</v>
      </c>
      <c r="AI18" s="173">
        <v>4095.9465</v>
      </c>
      <c r="AJ18" s="137">
        <f>AI18+AH18</f>
        <v>26288.913399999998</v>
      </c>
      <c r="AK18" s="173">
        <f>27802.4824+0.0024</f>
        <v>27802.484800000002</v>
      </c>
      <c r="AL18" s="173">
        <v>5403.9913999999999</v>
      </c>
      <c r="AM18" s="137">
        <f>AL18+AK18</f>
        <v>33206.476200000005</v>
      </c>
      <c r="AN18" s="173">
        <v>28810.242399999999</v>
      </c>
      <c r="AO18" s="173">
        <v>6048.7476999999999</v>
      </c>
      <c r="AP18" s="137">
        <f>AO18+AN18</f>
        <v>34858.990099999995</v>
      </c>
      <c r="AQ18" s="137">
        <v>28414.0334</v>
      </c>
      <c r="AR18" s="137">
        <v>5744.6602000000003</v>
      </c>
      <c r="AS18" s="137">
        <f>SUM(AQ18:AR18)</f>
        <v>34158.693599999999</v>
      </c>
      <c r="AT18" s="173">
        <v>33078.950700000001</v>
      </c>
      <c r="AU18" s="173">
        <v>5624.9489000000003</v>
      </c>
      <c r="AV18" s="137">
        <f>AU18+AT18</f>
        <v>38703.899600000004</v>
      </c>
      <c r="AW18" s="173">
        <v>35059.279199999997</v>
      </c>
      <c r="AX18" s="173">
        <v>3652.93</v>
      </c>
      <c r="AY18" s="137">
        <f>AX18+AW18</f>
        <v>38712.209199999998</v>
      </c>
      <c r="AZ18" s="137">
        <v>31769.408800000001</v>
      </c>
      <c r="BA18" s="137">
        <v>3042.5243999999998</v>
      </c>
      <c r="BB18" s="137">
        <f>SUM(AZ18:BA18)</f>
        <v>34811.933199999999</v>
      </c>
      <c r="BC18" s="137">
        <v>30284.406599999998</v>
      </c>
      <c r="BD18" s="137">
        <v>2861.4376999999999</v>
      </c>
      <c r="BE18" s="137">
        <f>SUM(BC18:BD18)</f>
        <v>33145.844299999997</v>
      </c>
      <c r="BF18" s="137">
        <v>34637.081700000002</v>
      </c>
      <c r="BG18" s="137">
        <v>3456.3416999999999</v>
      </c>
      <c r="BH18" s="137">
        <f>SUM(BF18:BG18)</f>
        <v>38093.4234</v>
      </c>
      <c r="BI18" s="34">
        <v>32507.771000000001</v>
      </c>
      <c r="BJ18" s="34">
        <v>3534.9659999999999</v>
      </c>
      <c r="BK18" s="34">
        <f>SUM(BI18:BJ18)</f>
        <v>36042.737000000001</v>
      </c>
      <c r="BL18" s="34">
        <v>31688.513299999999</v>
      </c>
      <c r="BM18" s="34">
        <v>2818.3045999999999</v>
      </c>
      <c r="BN18" s="34">
        <f>SUM(BL18:BM18)</f>
        <v>34506.817900000002</v>
      </c>
      <c r="BO18" s="34">
        <v>38408.842299999997</v>
      </c>
      <c r="BP18" s="34">
        <v>3680.0830999999998</v>
      </c>
      <c r="BQ18" s="34">
        <f>SUM(BO18:BP18)</f>
        <v>42088.925399999993</v>
      </c>
      <c r="BR18" s="34">
        <v>39260.960700000003</v>
      </c>
      <c r="BS18" s="34">
        <v>3812.4677999999999</v>
      </c>
      <c r="BT18" s="34">
        <f>SUM(BR18:BS18)</f>
        <v>43073.428500000002</v>
      </c>
      <c r="BU18" s="34">
        <v>37188.5772</v>
      </c>
      <c r="BV18" s="34">
        <v>2650.1680999999999</v>
      </c>
      <c r="BW18" s="34">
        <f>SUM(BU18:BV18)</f>
        <v>39838.745300000002</v>
      </c>
      <c r="BX18" s="34">
        <v>42903.267699999997</v>
      </c>
      <c r="BY18" s="34">
        <v>4225.9143000000004</v>
      </c>
      <c r="BZ18" s="34">
        <f>SUM(BX18:BY18)</f>
        <v>47129.182000000001</v>
      </c>
      <c r="CA18" s="34">
        <v>73826.571899999995</v>
      </c>
      <c r="CB18" s="34">
        <v>6257.1183000000001</v>
      </c>
      <c r="CC18" s="34">
        <f>SUM(CA18:CB18)</f>
        <v>80083.690199999997</v>
      </c>
      <c r="CD18" s="34">
        <v>40622.731099999997</v>
      </c>
      <c r="CE18" s="34">
        <v>3082.7384999999999</v>
      </c>
      <c r="CF18" s="34">
        <f>SUM(CD18:CE18)</f>
        <v>43705.469599999997</v>
      </c>
      <c r="CG18" s="34">
        <v>48880.683900000004</v>
      </c>
      <c r="CH18" s="34">
        <v>6350.6503000000002</v>
      </c>
      <c r="CI18" s="34">
        <f>SUM(CG18:CH18)</f>
        <v>55231.334200000005</v>
      </c>
      <c r="CJ18" s="34">
        <v>49192.541100000002</v>
      </c>
      <c r="CK18" s="34">
        <v>6435.5415000000003</v>
      </c>
      <c r="CL18" s="34">
        <f>SUM(CJ18:CK18)</f>
        <v>55628.082600000002</v>
      </c>
      <c r="CM18" s="34">
        <v>54303.936999999998</v>
      </c>
      <c r="CN18" s="34">
        <v>6105.9602000000004</v>
      </c>
      <c r="CO18" s="34">
        <f>SUM(CM18:CN18)</f>
        <v>60409.897199999999</v>
      </c>
      <c r="CP18" s="34">
        <v>54924.931900000003</v>
      </c>
      <c r="CQ18" s="34">
        <v>6807.5937000000004</v>
      </c>
      <c r="CR18" s="34">
        <f>SUM(CP18:CQ18)</f>
        <v>61732.525600000001</v>
      </c>
      <c r="CS18" s="232"/>
      <c r="CT18" s="232"/>
      <c r="CU18" s="232"/>
      <c r="CV18" s="232"/>
      <c r="CW18" s="232"/>
      <c r="CX18" s="232"/>
      <c r="CY18" s="232"/>
      <c r="CZ18" s="232"/>
      <c r="DA18" s="232"/>
      <c r="DB18" s="232"/>
      <c r="DC18" s="232"/>
      <c r="DD18" s="232"/>
      <c r="DE18" s="232"/>
      <c r="DF18" s="232"/>
      <c r="DG18" s="232"/>
      <c r="DH18" s="232"/>
      <c r="DI18" s="232"/>
      <c r="DJ18" s="232"/>
      <c r="DK18" s="232"/>
      <c r="DL18" s="232"/>
      <c r="DM18" s="232"/>
      <c r="DN18" s="232"/>
      <c r="DO18" s="232"/>
      <c r="DP18" s="232"/>
      <c r="DQ18" s="232"/>
      <c r="DR18" s="232"/>
      <c r="DS18" s="232"/>
      <c r="DT18" s="232"/>
      <c r="DU18" s="232"/>
      <c r="DV18" s="232"/>
      <c r="DW18" s="232"/>
      <c r="DX18" s="232"/>
      <c r="DY18" s="232"/>
      <c r="DZ18" s="232"/>
      <c r="EA18" s="232"/>
      <c r="EB18" s="232"/>
      <c r="EC18" s="232"/>
      <c r="ED18" s="232"/>
      <c r="EE18" s="232"/>
      <c r="EF18" s="232"/>
      <c r="EG18" s="232"/>
      <c r="EH18" s="232"/>
      <c r="EI18" s="232"/>
      <c r="EJ18" s="232"/>
      <c r="EK18" s="232"/>
      <c r="EL18" s="232"/>
      <c r="EM18" s="232"/>
      <c r="EN18" s="232"/>
      <c r="EO18" s="232"/>
      <c r="EP18" s="232"/>
      <c r="EQ18" s="232"/>
      <c r="ER18" s="232"/>
      <c r="ES18" s="232"/>
      <c r="ET18" s="232"/>
      <c r="EU18" s="232"/>
      <c r="EV18" s="232"/>
      <c r="EW18" s="232"/>
      <c r="EX18" s="232"/>
      <c r="EY18" s="232"/>
      <c r="EZ18" s="232"/>
      <c r="FA18" s="232"/>
      <c r="FB18" s="232"/>
      <c r="FC18" s="232"/>
      <c r="FD18" s="232"/>
      <c r="FE18" s="232"/>
      <c r="FF18" s="232"/>
      <c r="FG18" s="232"/>
      <c r="FH18" s="232"/>
      <c r="FI18" s="232"/>
      <c r="FJ18" s="232"/>
      <c r="FK18" s="232"/>
      <c r="FL18" s="232"/>
      <c r="FM18" s="232"/>
      <c r="FN18" s="232"/>
      <c r="FO18" s="232"/>
      <c r="FP18" s="232"/>
      <c r="FQ18" s="232"/>
      <c r="FR18" s="232"/>
      <c r="FS18" s="232"/>
      <c r="FT18" s="232"/>
      <c r="FU18" s="232"/>
      <c r="FV18" s="232"/>
      <c r="FW18" s="232"/>
      <c r="FX18" s="232"/>
      <c r="FY18" s="232"/>
      <c r="FZ18" s="232"/>
      <c r="GA18" s="232"/>
      <c r="GB18" s="232"/>
    </row>
    <row r="19" spans="1:184" s="223" customFormat="1" x14ac:dyDescent="0.25">
      <c r="A19" s="156"/>
      <c r="B19" s="33"/>
      <c r="C19" s="33"/>
      <c r="D19" s="33"/>
      <c r="E19" s="33"/>
      <c r="F19" s="33"/>
      <c r="G19" s="33"/>
      <c r="H19" s="33"/>
      <c r="I19" s="33"/>
      <c r="J19" s="33"/>
      <c r="K19" s="24"/>
      <c r="L19" s="33"/>
      <c r="M19" s="24"/>
      <c r="N19" s="24"/>
      <c r="O19" s="24"/>
      <c r="P19" s="24"/>
      <c r="Q19" s="31"/>
      <c r="R19" s="31"/>
      <c r="S19" s="31"/>
      <c r="T19" s="31"/>
      <c r="U19" s="24"/>
      <c r="V19" s="24"/>
      <c r="W19" s="24"/>
      <c r="X19" s="24"/>
      <c r="Y19" s="24"/>
      <c r="Z19" s="24"/>
      <c r="AA19" s="385"/>
      <c r="AB19" s="24"/>
      <c r="AC19" s="24"/>
      <c r="AD19" s="24"/>
      <c r="AE19" s="24"/>
      <c r="AF19" s="24"/>
      <c r="AG19" s="24"/>
      <c r="AH19" s="24"/>
      <c r="AI19" s="24"/>
      <c r="AJ19" s="24"/>
      <c r="AK19" s="24"/>
      <c r="AL19" s="24"/>
      <c r="AM19" s="24"/>
      <c r="AN19" s="24"/>
      <c r="AO19" s="24"/>
      <c r="AP19" s="24"/>
      <c r="AQ19" s="24"/>
      <c r="AR19" s="24"/>
      <c r="AS19" s="211"/>
      <c r="AT19" s="24"/>
      <c r="AU19" s="24"/>
      <c r="AV19" s="24"/>
      <c r="AW19" s="24"/>
      <c r="AX19" s="24"/>
      <c r="AY19" s="24"/>
      <c r="AZ19" s="24"/>
      <c r="BA19" s="24"/>
      <c r="BB19" s="211"/>
      <c r="BC19" s="211"/>
      <c r="BD19" s="211"/>
      <c r="BE19" s="211"/>
      <c r="BF19" s="24"/>
      <c r="BG19" s="24"/>
      <c r="BH19" s="211"/>
      <c r="BI19" s="24"/>
      <c r="BJ19" s="24"/>
      <c r="BK19" s="385"/>
      <c r="BL19" s="24"/>
      <c r="BM19" s="24"/>
      <c r="BN19" s="385"/>
      <c r="BO19" s="24"/>
      <c r="BP19" s="24"/>
      <c r="BQ19" s="385"/>
      <c r="BR19" s="24"/>
      <c r="BS19" s="24"/>
      <c r="BT19" s="385"/>
      <c r="BU19" s="24"/>
      <c r="BV19" s="24"/>
      <c r="BW19" s="211"/>
      <c r="BX19" s="24"/>
      <c r="BY19" s="24"/>
      <c r="BZ19" s="211"/>
      <c r="CA19" s="24"/>
      <c r="CB19" s="24"/>
      <c r="CC19" s="409"/>
      <c r="CD19" s="24"/>
      <c r="CE19" s="24"/>
      <c r="CF19" s="211"/>
      <c r="CG19" s="24"/>
      <c r="CH19" s="24"/>
      <c r="CI19" s="385"/>
      <c r="CJ19" s="24"/>
      <c r="CK19" s="24"/>
      <c r="CL19" s="211"/>
      <c r="CM19" s="24"/>
      <c r="CN19" s="24"/>
      <c r="CO19" s="211"/>
      <c r="CP19" s="24"/>
      <c r="CQ19" s="24"/>
      <c r="CR19" s="405"/>
      <c r="CS19" s="232"/>
      <c r="CT19" s="232"/>
      <c r="CU19" s="232"/>
      <c r="CV19" s="232"/>
      <c r="CW19" s="232"/>
      <c r="CX19" s="232"/>
      <c r="CY19" s="232"/>
      <c r="CZ19" s="232"/>
      <c r="DA19" s="232"/>
      <c r="DB19" s="232"/>
      <c r="DC19" s="232"/>
      <c r="DD19" s="232"/>
      <c r="DE19" s="232"/>
      <c r="DF19" s="232"/>
      <c r="DG19" s="232"/>
      <c r="DH19" s="232"/>
      <c r="DI19" s="232"/>
      <c r="DJ19" s="232"/>
      <c r="DK19" s="232"/>
      <c r="DL19" s="232"/>
      <c r="DM19" s="232"/>
      <c r="DN19" s="232"/>
      <c r="DO19" s="232"/>
      <c r="DP19" s="232"/>
      <c r="DQ19" s="232"/>
      <c r="DR19" s="232"/>
      <c r="DS19" s="232"/>
      <c r="DT19" s="232"/>
      <c r="DU19" s="232"/>
      <c r="DV19" s="232"/>
      <c r="DW19" s="232"/>
      <c r="DX19" s="232"/>
      <c r="DY19" s="232"/>
      <c r="DZ19" s="232"/>
      <c r="EA19" s="232"/>
      <c r="EB19" s="232"/>
      <c r="EC19" s="232"/>
      <c r="ED19" s="232"/>
      <c r="EE19" s="232"/>
      <c r="EF19" s="232"/>
      <c r="EG19" s="232"/>
      <c r="EH19" s="232"/>
      <c r="EI19" s="232"/>
      <c r="EJ19" s="232"/>
      <c r="EK19" s="232"/>
      <c r="EL19" s="232"/>
      <c r="EM19" s="232"/>
      <c r="EN19" s="232"/>
      <c r="EO19" s="232"/>
      <c r="EP19" s="232"/>
      <c r="EQ19" s="232"/>
      <c r="ER19" s="232"/>
      <c r="ES19" s="232"/>
      <c r="ET19" s="232"/>
      <c r="EU19" s="232"/>
      <c r="EV19" s="232"/>
      <c r="EW19" s="232"/>
      <c r="EX19" s="232"/>
      <c r="EY19" s="232"/>
      <c r="EZ19" s="232"/>
      <c r="FA19" s="232"/>
      <c r="FB19" s="232"/>
      <c r="FC19" s="232"/>
      <c r="FD19" s="232"/>
      <c r="FE19" s="232"/>
      <c r="FF19" s="232"/>
      <c r="FG19" s="232"/>
      <c r="FH19" s="232"/>
      <c r="FI19" s="232"/>
      <c r="FJ19" s="232"/>
      <c r="FK19" s="232"/>
      <c r="FL19" s="232"/>
      <c r="FM19" s="232"/>
      <c r="FN19" s="232"/>
      <c r="FO19" s="232"/>
      <c r="FP19" s="232"/>
      <c r="FQ19" s="232"/>
      <c r="FR19" s="232"/>
      <c r="FS19" s="232"/>
      <c r="FT19" s="232"/>
      <c r="FU19" s="232"/>
      <c r="FV19" s="232"/>
      <c r="FW19" s="232"/>
      <c r="FX19" s="232"/>
      <c r="FY19" s="232"/>
      <c r="FZ19" s="232"/>
      <c r="GA19" s="232"/>
      <c r="GB19" s="232"/>
    </row>
    <row r="20" spans="1:184" s="90" customFormat="1" x14ac:dyDescent="0.25">
      <c r="A20" s="193" t="s">
        <v>269</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232"/>
      <c r="CT20" s="232"/>
      <c r="CU20" s="232"/>
      <c r="CV20" s="232"/>
      <c r="CW20" s="232"/>
      <c r="CX20" s="232"/>
      <c r="CY20" s="232"/>
      <c r="CZ20" s="232"/>
      <c r="DA20" s="232"/>
      <c r="DB20" s="232"/>
      <c r="DC20" s="232"/>
      <c r="DD20" s="232"/>
      <c r="DE20" s="232"/>
      <c r="DF20" s="232"/>
      <c r="DG20" s="232"/>
      <c r="DH20" s="232"/>
      <c r="DI20" s="232"/>
      <c r="DJ20" s="232"/>
      <c r="DK20" s="232"/>
      <c r="DL20" s="232"/>
      <c r="DM20" s="232"/>
      <c r="DN20" s="232"/>
      <c r="DO20" s="232"/>
      <c r="DP20" s="232"/>
      <c r="DQ20" s="232"/>
      <c r="DR20" s="232"/>
      <c r="DS20" s="232"/>
      <c r="DT20" s="232"/>
      <c r="DU20" s="232"/>
      <c r="DV20" s="232"/>
      <c r="DW20" s="232"/>
      <c r="DX20" s="232"/>
      <c r="DY20" s="232"/>
      <c r="DZ20" s="232"/>
      <c r="EA20" s="232"/>
      <c r="EB20" s="232"/>
      <c r="EC20" s="232"/>
      <c r="ED20" s="232"/>
      <c r="EE20" s="232"/>
      <c r="EF20" s="232"/>
      <c r="EG20" s="232"/>
      <c r="EH20" s="232"/>
      <c r="EI20" s="232"/>
      <c r="EJ20" s="232"/>
      <c r="EK20" s="232"/>
      <c r="EL20" s="232"/>
      <c r="EM20" s="232"/>
      <c r="EN20" s="232"/>
      <c r="EO20" s="232"/>
      <c r="EP20" s="232"/>
      <c r="EQ20" s="232"/>
      <c r="ER20" s="232"/>
      <c r="ES20" s="232"/>
      <c r="ET20" s="232"/>
      <c r="EU20" s="232"/>
      <c r="EV20" s="232"/>
      <c r="EW20" s="232"/>
      <c r="EX20" s="232"/>
      <c r="EY20" s="232"/>
      <c r="EZ20" s="232"/>
      <c r="FA20" s="232"/>
      <c r="FB20" s="232"/>
      <c r="FC20" s="232"/>
      <c r="FD20" s="232"/>
      <c r="FE20" s="232"/>
      <c r="FF20" s="232"/>
      <c r="FG20" s="232"/>
      <c r="FH20" s="232"/>
      <c r="FI20" s="232"/>
      <c r="FJ20" s="232"/>
      <c r="FK20" s="232"/>
      <c r="FL20" s="232"/>
      <c r="FM20" s="232"/>
      <c r="FN20" s="232"/>
      <c r="FO20" s="232"/>
      <c r="FP20" s="232"/>
      <c r="FQ20" s="232"/>
      <c r="FR20" s="232"/>
      <c r="FS20" s="232"/>
      <c r="FT20" s="232"/>
      <c r="FU20" s="232"/>
      <c r="FV20" s="232"/>
      <c r="FW20" s="232"/>
      <c r="FX20" s="232"/>
      <c r="FY20" s="232"/>
      <c r="FZ20" s="232"/>
      <c r="GA20" s="232"/>
      <c r="GB20" s="232"/>
    </row>
    <row r="21" spans="1:184" s="223" customFormat="1" x14ac:dyDescent="0.25">
      <c r="A21" s="224" t="s">
        <v>0</v>
      </c>
      <c r="B21" s="33"/>
      <c r="C21" s="33"/>
      <c r="D21" s="33"/>
      <c r="E21" s="33"/>
      <c r="F21" s="33"/>
      <c r="G21" s="33"/>
      <c r="H21" s="33"/>
      <c r="I21" s="33"/>
      <c r="J21" s="33"/>
      <c r="K21" s="24"/>
      <c r="L21" s="33"/>
      <c r="M21" s="24"/>
      <c r="N21" s="24"/>
      <c r="O21" s="24"/>
      <c r="P21" s="24"/>
      <c r="Q21" s="31"/>
      <c r="R21" s="31"/>
      <c r="S21" s="31"/>
      <c r="T21" s="31"/>
      <c r="U21" s="24"/>
      <c r="V21" s="24"/>
      <c r="W21" s="24"/>
      <c r="X21" s="24"/>
      <c r="Y21" s="24"/>
      <c r="Z21" s="24"/>
      <c r="AA21" s="385"/>
      <c r="AB21" s="24"/>
      <c r="AC21" s="24"/>
      <c r="AD21" s="24"/>
      <c r="AE21" s="24"/>
      <c r="AF21" s="24"/>
      <c r="AG21" s="24"/>
      <c r="AH21" s="24"/>
      <c r="AI21" s="24"/>
      <c r="AJ21" s="24"/>
      <c r="AK21" s="24"/>
      <c r="AL21" s="24"/>
      <c r="AM21" s="24"/>
      <c r="AN21" s="24"/>
      <c r="AO21" s="24"/>
      <c r="AP21" s="24"/>
      <c r="AQ21" s="24"/>
      <c r="AR21" s="24"/>
      <c r="AS21" s="211"/>
      <c r="AT21" s="24"/>
      <c r="AU21" s="24"/>
      <c r="AV21" s="24"/>
      <c r="AW21" s="24"/>
      <c r="AX21" s="24"/>
      <c r="AY21" s="24"/>
      <c r="AZ21" s="24"/>
      <c r="BA21" s="24"/>
      <c r="BB21" s="211"/>
      <c r="BC21" s="211"/>
      <c r="BD21" s="211"/>
      <c r="BE21" s="211"/>
      <c r="BF21" s="24"/>
      <c r="BG21" s="24"/>
      <c r="BH21" s="211"/>
      <c r="BI21" s="24"/>
      <c r="BJ21" s="24"/>
      <c r="BK21" s="385"/>
      <c r="BL21" s="24"/>
      <c r="BM21" s="24"/>
      <c r="BN21" s="385"/>
      <c r="BO21" s="24"/>
      <c r="BP21" s="24"/>
      <c r="BQ21" s="385"/>
      <c r="BR21" s="24"/>
      <c r="BS21" s="24"/>
      <c r="BT21" s="385"/>
      <c r="BU21" s="24"/>
      <c r="BV21" s="24"/>
      <c r="BW21" s="211"/>
      <c r="BX21" s="24"/>
      <c r="BY21" s="24"/>
      <c r="BZ21" s="211"/>
      <c r="CA21" s="24"/>
      <c r="CB21" s="24"/>
      <c r="CC21" s="409"/>
      <c r="CD21" s="24"/>
      <c r="CE21" s="24"/>
      <c r="CF21" s="211"/>
      <c r="CG21" s="24"/>
      <c r="CH21" s="24"/>
      <c r="CI21" s="385"/>
      <c r="CJ21" s="24"/>
      <c r="CK21" s="24"/>
      <c r="CL21" s="211"/>
      <c r="CM21" s="24"/>
      <c r="CN21" s="24"/>
      <c r="CO21" s="211"/>
      <c r="CP21" s="24"/>
      <c r="CQ21" s="24"/>
      <c r="CR21" s="405"/>
      <c r="CS21" s="232"/>
      <c r="CT21" s="232"/>
      <c r="CU21" s="232"/>
      <c r="CV21" s="232"/>
      <c r="CW21" s="232"/>
      <c r="CX21" s="232"/>
      <c r="CY21" s="232"/>
      <c r="CZ21" s="232"/>
      <c r="DA21" s="232"/>
      <c r="DB21" s="232"/>
      <c r="DC21" s="232"/>
      <c r="DD21" s="232"/>
      <c r="DE21" s="232"/>
      <c r="DF21" s="232"/>
      <c r="DG21" s="232"/>
      <c r="DH21" s="232"/>
      <c r="DI21" s="232"/>
      <c r="DJ21" s="232"/>
      <c r="DK21" s="232"/>
      <c r="DL21" s="232"/>
      <c r="DM21" s="232"/>
      <c r="DN21" s="232"/>
      <c r="DO21" s="232"/>
      <c r="DP21" s="232"/>
      <c r="DQ21" s="232"/>
      <c r="DR21" s="232"/>
      <c r="DS21" s="232"/>
      <c r="DT21" s="232"/>
      <c r="DU21" s="232"/>
      <c r="DV21" s="232"/>
      <c r="DW21" s="232"/>
      <c r="DX21" s="232"/>
      <c r="DY21" s="232"/>
      <c r="DZ21" s="232"/>
      <c r="EA21" s="232"/>
      <c r="EB21" s="232"/>
      <c r="EC21" s="232"/>
      <c r="ED21" s="232"/>
      <c r="EE21" s="232"/>
      <c r="EF21" s="232"/>
      <c r="EG21" s="232"/>
      <c r="EH21" s="232"/>
      <c r="EI21" s="232"/>
      <c r="EJ21" s="232"/>
      <c r="EK21" s="232"/>
      <c r="EL21" s="232"/>
      <c r="EM21" s="232"/>
      <c r="EN21" s="232"/>
      <c r="EO21" s="232"/>
      <c r="EP21" s="232"/>
      <c r="EQ21" s="232"/>
      <c r="ER21" s="232"/>
      <c r="ES21" s="232"/>
      <c r="ET21" s="232"/>
      <c r="EU21" s="232"/>
      <c r="EV21" s="232"/>
      <c r="EW21" s="232"/>
      <c r="EX21" s="232"/>
      <c r="EY21" s="232"/>
      <c r="EZ21" s="232"/>
      <c r="FA21" s="232"/>
      <c r="FB21" s="232"/>
      <c r="FC21" s="232"/>
      <c r="FD21" s="232"/>
      <c r="FE21" s="232"/>
      <c r="FF21" s="232"/>
      <c r="FG21" s="232"/>
      <c r="FH21" s="232"/>
      <c r="FI21" s="232"/>
      <c r="FJ21" s="232"/>
      <c r="FK21" s="232"/>
      <c r="FL21" s="232"/>
      <c r="FM21" s="232"/>
      <c r="FN21" s="232"/>
      <c r="FO21" s="232"/>
      <c r="FP21" s="232"/>
      <c r="FQ21" s="232"/>
      <c r="FR21" s="232"/>
      <c r="FS21" s="232"/>
      <c r="FT21" s="232"/>
      <c r="FU21" s="232"/>
      <c r="FV21" s="232"/>
      <c r="FW21" s="232"/>
      <c r="FX21" s="232"/>
      <c r="FY21" s="232"/>
      <c r="FZ21" s="232"/>
      <c r="GA21" s="232"/>
      <c r="GB21" s="232"/>
    </row>
    <row r="22" spans="1:184" customFormat="1" x14ac:dyDescent="0.25">
      <c r="A22" s="225" t="s">
        <v>308</v>
      </c>
      <c r="B22" s="31">
        <v>4.9916</v>
      </c>
      <c r="C22" s="31">
        <v>4.6100000000000002E-2</v>
      </c>
      <c r="D22" s="31">
        <v>5.0377000000000001</v>
      </c>
      <c r="E22" s="31">
        <v>5.9329000000000001</v>
      </c>
      <c r="F22" s="31">
        <v>0.158</v>
      </c>
      <c r="G22" s="31">
        <v>6.0909000000000004</v>
      </c>
      <c r="H22" s="31">
        <v>0</v>
      </c>
      <c r="I22" s="31">
        <v>5.9398999999999997</v>
      </c>
      <c r="J22" s="31">
        <v>0.158</v>
      </c>
      <c r="K22" s="127">
        <v>6.0979000000000001</v>
      </c>
      <c r="L22" s="127">
        <v>0</v>
      </c>
      <c r="M22" s="127">
        <v>5.1314000000000002</v>
      </c>
      <c r="N22" s="127">
        <v>0.13819999999999999</v>
      </c>
      <c r="O22" s="127">
        <f>N22+M22</f>
        <v>5.2696000000000005</v>
      </c>
      <c r="P22" s="127">
        <v>0</v>
      </c>
      <c r="Q22" s="127">
        <v>6.2748999999999997</v>
      </c>
      <c r="R22" s="127">
        <v>1E-4</v>
      </c>
      <c r="S22" s="127">
        <v>6.2750000000000004</v>
      </c>
      <c r="T22" s="127">
        <v>0</v>
      </c>
      <c r="U22" s="219">
        <v>6.1948999999999996</v>
      </c>
      <c r="V22" s="219">
        <v>1E-4</v>
      </c>
      <c r="W22" s="127">
        <f>V22+U22</f>
        <v>6.1949999999999994</v>
      </c>
      <c r="X22" s="127">
        <v>0</v>
      </c>
      <c r="Y22" s="127">
        <v>4.7904</v>
      </c>
      <c r="Z22" s="127">
        <v>0</v>
      </c>
      <c r="AA22" s="123">
        <f>Z22+Y22</f>
        <v>4.7904</v>
      </c>
      <c r="AB22" s="85">
        <v>1E-4</v>
      </c>
      <c r="AC22" s="85">
        <v>0</v>
      </c>
      <c r="AD22" s="127">
        <f>AC22+AB22</f>
        <v>1E-4</v>
      </c>
      <c r="AE22" s="85">
        <v>1E-4</v>
      </c>
      <c r="AF22" s="85">
        <v>0</v>
      </c>
      <c r="AG22" s="127">
        <f>AF22+AE22</f>
        <v>1E-4</v>
      </c>
      <c r="AH22" s="85">
        <v>0</v>
      </c>
      <c r="AI22" s="85">
        <v>0</v>
      </c>
      <c r="AJ22" s="127">
        <f>AI22+AH22</f>
        <v>0</v>
      </c>
      <c r="AK22" s="85">
        <v>1E-4</v>
      </c>
      <c r="AL22" s="85">
        <v>0</v>
      </c>
      <c r="AM22" s="127">
        <f>AL22+AK22</f>
        <v>1E-4</v>
      </c>
      <c r="AN22" s="85">
        <v>0</v>
      </c>
      <c r="AO22" s="85">
        <v>1E-4</v>
      </c>
      <c r="AP22" s="127">
        <f>AO22+AN22</f>
        <v>1E-4</v>
      </c>
      <c r="AQ22" s="127">
        <f>SUM(AO22:AP22)</f>
        <v>2.0000000000000001E-4</v>
      </c>
      <c r="AR22" s="127">
        <f>SUM(AP22:AQ22)</f>
        <v>3.0000000000000003E-4</v>
      </c>
      <c r="AS22" s="123">
        <f>SUM(AQ22:AR22)</f>
        <v>5.0000000000000001E-4</v>
      </c>
      <c r="AT22" s="85">
        <v>1E-4</v>
      </c>
      <c r="AU22" s="85">
        <v>0</v>
      </c>
      <c r="AV22" s="127">
        <f>AU22+AT22</f>
        <v>1E-4</v>
      </c>
      <c r="AW22" s="85">
        <v>0</v>
      </c>
      <c r="AX22" s="85">
        <v>0</v>
      </c>
      <c r="AY22" s="127">
        <f>SUM(AW22:AX22)</f>
        <v>0</v>
      </c>
      <c r="AZ22" s="127">
        <f t="shared" ref="AZ22:BH22" si="15">SUM(AX22:AY22)</f>
        <v>0</v>
      </c>
      <c r="BA22" s="127">
        <f t="shared" si="15"/>
        <v>0</v>
      </c>
      <c r="BB22" s="123">
        <f t="shared" si="15"/>
        <v>0</v>
      </c>
      <c r="BC22" s="127">
        <f>SUM(AX22:AY22)</f>
        <v>0</v>
      </c>
      <c r="BD22" s="127">
        <f>SUM(AY22:BC22)</f>
        <v>0</v>
      </c>
      <c r="BE22" s="123">
        <f>SUM(BC22:BD22)</f>
        <v>0</v>
      </c>
      <c r="BF22" s="127">
        <f>SUM(BA22:BB22)</f>
        <v>0</v>
      </c>
      <c r="BG22" s="127">
        <f>SUM(BB22:BF22)</f>
        <v>0</v>
      </c>
      <c r="BH22" s="123">
        <f t="shared" si="15"/>
        <v>0</v>
      </c>
      <c r="BI22" s="127">
        <f>SUM(BD22:BE22)</f>
        <v>0</v>
      </c>
      <c r="BJ22" s="127">
        <f>SUM(BE22:BI22)</f>
        <v>0</v>
      </c>
      <c r="BK22" s="129">
        <f>SUM(BI22:BJ22)</f>
        <v>0</v>
      </c>
      <c r="BL22" s="128">
        <f>SUM(BD22:BE22)</f>
        <v>0</v>
      </c>
      <c r="BM22" s="128">
        <f>SUM(BE22:BL22)</f>
        <v>0</v>
      </c>
      <c r="BN22" s="129">
        <f t="shared" ref="BN22:BN27" si="16">SUM(BL22:BM22)</f>
        <v>0</v>
      </c>
      <c r="BO22" s="128">
        <f>SUM(BG22:BH22)</f>
        <v>0</v>
      </c>
      <c r="BP22" s="128">
        <f>SUM(BH22:BO22)</f>
        <v>0</v>
      </c>
      <c r="BQ22" s="129">
        <f>SUM(BO22:BP22)</f>
        <v>0</v>
      </c>
      <c r="BR22" s="128">
        <f>SUM(BJ22:BK22)</f>
        <v>0</v>
      </c>
      <c r="BS22" s="128">
        <f>SUM(BK22:BR22)</f>
        <v>0</v>
      </c>
      <c r="BT22" s="129">
        <f t="shared" ref="BT22:BT27" si="17">SUM(BR22:BS22)</f>
        <v>0</v>
      </c>
      <c r="BU22" s="128">
        <v>0</v>
      </c>
      <c r="BV22" s="129"/>
      <c r="BW22" s="129">
        <f>SUM(BU22:BV22)</f>
        <v>0</v>
      </c>
      <c r="BX22" s="128">
        <v>0</v>
      </c>
      <c r="BY22" s="128">
        <v>0</v>
      </c>
      <c r="BZ22" s="128">
        <f t="shared" ref="BZ22:BZ27" si="18">SUM(BX22:BY22)</f>
        <v>0</v>
      </c>
      <c r="CA22" s="128">
        <v>0</v>
      </c>
      <c r="CB22" s="129"/>
      <c r="CC22" s="129">
        <f>SUM(CA22:CB22)</f>
        <v>0</v>
      </c>
      <c r="CD22" s="128"/>
      <c r="CE22" s="129"/>
      <c r="CF22" s="128">
        <f>SUM(CD22:CE22)</f>
        <v>0</v>
      </c>
      <c r="CG22" s="128">
        <v>0</v>
      </c>
      <c r="CH22" s="129"/>
      <c r="CI22" s="129">
        <f>SUM(CG22:CH22)</f>
        <v>0</v>
      </c>
      <c r="CJ22" s="128"/>
      <c r="CK22" s="129"/>
      <c r="CL22" s="128">
        <f>SUM(CJ22:CK22)</f>
        <v>0</v>
      </c>
      <c r="CM22" s="128"/>
      <c r="CN22" s="129"/>
      <c r="CO22" s="128">
        <f>SUM(CM22:CN22)</f>
        <v>0</v>
      </c>
      <c r="CP22" s="128">
        <v>0</v>
      </c>
      <c r="CQ22" s="129"/>
      <c r="CR22" s="128">
        <f>SUM(CP22:CQ22)</f>
        <v>0</v>
      </c>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c r="DT22" s="232"/>
      <c r="DU22" s="232"/>
      <c r="DV22" s="232"/>
      <c r="DW22" s="232"/>
      <c r="DX22" s="232"/>
      <c r="DY22" s="232"/>
      <c r="DZ22" s="232"/>
      <c r="EA22" s="232"/>
      <c r="EB22" s="232"/>
      <c r="EC22" s="232"/>
      <c r="ED22" s="232"/>
      <c r="EE22" s="232"/>
      <c r="EF22" s="232"/>
      <c r="EG22" s="232"/>
      <c r="EH22" s="232"/>
      <c r="EI22" s="232"/>
      <c r="EJ22" s="232"/>
      <c r="EK22" s="232"/>
      <c r="EL22" s="232"/>
      <c r="EM22" s="232"/>
      <c r="EN22" s="232"/>
      <c r="EO22" s="232"/>
      <c r="EP22" s="232"/>
      <c r="EQ22" s="232"/>
      <c r="ER22" s="232"/>
      <c r="ES22" s="232"/>
      <c r="ET22" s="232"/>
      <c r="EU22" s="232"/>
      <c r="EV22" s="232"/>
      <c r="EW22" s="232"/>
      <c r="EX22" s="232"/>
      <c r="EY22" s="232"/>
      <c r="EZ22" s="232"/>
      <c r="FA22" s="232"/>
      <c r="FB22" s="232"/>
      <c r="FC22" s="232"/>
      <c r="FD22" s="232"/>
      <c r="FE22" s="232"/>
      <c r="FF22" s="232"/>
      <c r="FG22" s="232"/>
      <c r="FH22" s="232"/>
      <c r="FI22" s="232"/>
      <c r="FJ22" s="232"/>
      <c r="FK22" s="232"/>
      <c r="FL22" s="232"/>
      <c r="FM22" s="232"/>
      <c r="FN22" s="232"/>
      <c r="FO22" s="232"/>
      <c r="FP22" s="232"/>
      <c r="FQ22" s="232"/>
      <c r="FR22" s="232"/>
      <c r="FS22" s="232"/>
      <c r="FT22" s="232"/>
      <c r="FU22" s="232"/>
      <c r="FV22" s="232"/>
      <c r="FW22" s="232"/>
      <c r="FX22" s="232"/>
      <c r="FY22" s="232"/>
      <c r="FZ22" s="232"/>
      <c r="GA22" s="232"/>
      <c r="GB22" s="232"/>
    </row>
    <row r="23" spans="1:184" customFormat="1" x14ac:dyDescent="0.25">
      <c r="A23" s="225" t="s">
        <v>307</v>
      </c>
      <c r="B23" s="31"/>
      <c r="C23" s="31"/>
      <c r="D23" s="31"/>
      <c r="E23" s="31"/>
      <c r="F23" s="31"/>
      <c r="G23" s="31"/>
      <c r="H23" s="31"/>
      <c r="I23" s="31"/>
      <c r="J23" s="31"/>
      <c r="K23" s="31"/>
      <c r="L23" s="31"/>
      <c r="M23" s="31"/>
      <c r="N23" s="31"/>
      <c r="O23" s="31"/>
      <c r="P23" s="31"/>
      <c r="Q23" s="31"/>
      <c r="R23" s="31"/>
      <c r="S23" s="31"/>
      <c r="T23" s="31"/>
      <c r="U23" s="31"/>
      <c r="V23" s="31"/>
      <c r="W23" s="31"/>
      <c r="X23" s="31"/>
      <c r="Y23" s="31">
        <v>0</v>
      </c>
      <c r="Z23" s="31">
        <v>0</v>
      </c>
      <c r="AA23" s="123">
        <f>Z23+Y23</f>
        <v>0</v>
      </c>
      <c r="AB23" s="127">
        <v>7.7797999999999998</v>
      </c>
      <c r="AC23" s="31">
        <v>0</v>
      </c>
      <c r="AD23" s="127">
        <f>AC23+AB23</f>
        <v>7.7797999999999998</v>
      </c>
      <c r="AE23" s="127">
        <v>7.7797999999999998</v>
      </c>
      <c r="AF23" s="31">
        <v>0</v>
      </c>
      <c r="AG23" s="127">
        <f>AF23+AE23</f>
        <v>7.7797999999999998</v>
      </c>
      <c r="AH23" s="127">
        <v>5.1974</v>
      </c>
      <c r="AI23" s="31">
        <v>0</v>
      </c>
      <c r="AJ23" s="127">
        <f>AI23+AH23</f>
        <v>5.1974</v>
      </c>
      <c r="AK23" s="127">
        <v>9.8588000000000005</v>
      </c>
      <c r="AL23" s="31">
        <v>0</v>
      </c>
      <c r="AM23" s="127">
        <f>AL23+AK23</f>
        <v>9.8588000000000005</v>
      </c>
      <c r="AN23" s="127">
        <v>7.1878000000000002</v>
      </c>
      <c r="AO23" s="31">
        <v>0</v>
      </c>
      <c r="AP23" s="127">
        <f>AO23+AN23</f>
        <v>7.1878000000000002</v>
      </c>
      <c r="AQ23" s="127">
        <v>6.3360000000000003</v>
      </c>
      <c r="AR23" s="127">
        <v>0</v>
      </c>
      <c r="AS23" s="123">
        <f>SUM(AQ23:AR23)</f>
        <v>6.3360000000000003</v>
      </c>
      <c r="AT23" s="127">
        <v>7.8118800000000004</v>
      </c>
      <c r="AU23" s="31">
        <v>0</v>
      </c>
      <c r="AV23" s="127">
        <f>AU23+AT23</f>
        <v>7.8118800000000004</v>
      </c>
      <c r="AW23" s="127">
        <v>7.8118800000000004</v>
      </c>
      <c r="AX23" s="31">
        <v>0</v>
      </c>
      <c r="AY23" s="127">
        <f>SUM(AW23:AX23)</f>
        <v>7.8118800000000004</v>
      </c>
      <c r="AZ23" s="219">
        <v>7.4656000000000002</v>
      </c>
      <c r="BA23" s="219">
        <v>0</v>
      </c>
      <c r="BB23" s="41">
        <f>SUM(AZ23:BA23)</f>
        <v>7.4656000000000002</v>
      </c>
      <c r="BC23" s="41">
        <v>6.2477999999999998</v>
      </c>
      <c r="BD23" s="41">
        <v>0</v>
      </c>
      <c r="BE23" s="41">
        <f>SUM(BC23:BD23)</f>
        <v>6.2477999999999998</v>
      </c>
      <c r="BF23" s="219">
        <v>8.1286000000000005</v>
      </c>
      <c r="BG23" s="219">
        <v>0</v>
      </c>
      <c r="BH23" s="41">
        <f>SUM(BF23:BG23)</f>
        <v>8.1286000000000005</v>
      </c>
      <c r="BI23" s="226">
        <v>6.7747999999999999</v>
      </c>
      <c r="BJ23" s="226">
        <v>0</v>
      </c>
      <c r="BK23" s="148">
        <f>SUM(BI23:BJ23)</f>
        <v>6.7747999999999999</v>
      </c>
      <c r="BL23" s="149">
        <v>6.2565</v>
      </c>
      <c r="BM23" s="149">
        <v>0</v>
      </c>
      <c r="BN23" s="129">
        <f t="shared" si="16"/>
        <v>6.2565</v>
      </c>
      <c r="BO23" s="148">
        <v>7.6058000000000003</v>
      </c>
      <c r="BP23" s="148">
        <v>0</v>
      </c>
      <c r="BQ23" s="148">
        <f>SUM(BO23:BP23)</f>
        <v>7.6058000000000003</v>
      </c>
      <c r="BR23" s="50">
        <v>7.7057000000000002</v>
      </c>
      <c r="BS23" s="50">
        <v>0</v>
      </c>
      <c r="BT23" s="129">
        <f t="shared" si="17"/>
        <v>7.7057000000000002</v>
      </c>
      <c r="BU23" s="128">
        <v>6.6433</v>
      </c>
      <c r="BV23" s="129"/>
      <c r="BW23" s="129">
        <f>SUM(BU23:BV23)</f>
        <v>6.6433</v>
      </c>
      <c r="BX23" s="50">
        <v>8.3908000000000005</v>
      </c>
      <c r="BY23" s="50">
        <v>0</v>
      </c>
      <c r="BZ23" s="128">
        <f>SUM(BX23:BY23)</f>
        <v>8.3908000000000005</v>
      </c>
      <c r="CA23" s="128">
        <v>7.7206999999999999</v>
      </c>
      <c r="CB23" s="129"/>
      <c r="CC23" s="129">
        <f>SUM(CA23:CB23)</f>
        <v>7.7206999999999999</v>
      </c>
      <c r="CD23" s="128">
        <v>7.3212999999999999</v>
      </c>
      <c r="CE23" s="129">
        <v>0</v>
      </c>
      <c r="CF23" s="128">
        <f>SUM(CD23:CE23)</f>
        <v>7.3212999999999999</v>
      </c>
      <c r="CG23" s="128">
        <v>8.4709000000000003</v>
      </c>
      <c r="CH23" s="129">
        <v>0</v>
      </c>
      <c r="CI23" s="129">
        <f>SUM(CG23:CH23)</f>
        <v>8.4709000000000003</v>
      </c>
      <c r="CJ23" s="128">
        <v>9.1753</v>
      </c>
      <c r="CK23" s="129">
        <v>0</v>
      </c>
      <c r="CL23" s="128">
        <f>SUM(CJ23:CK23)</f>
        <v>9.1753</v>
      </c>
      <c r="CM23" s="128">
        <v>10.285500000000001</v>
      </c>
      <c r="CN23" s="129">
        <v>0</v>
      </c>
      <c r="CO23" s="128">
        <f>SUM(CM23:CN23)</f>
        <v>10.285500000000001</v>
      </c>
      <c r="CP23" s="128">
        <v>11.3835</v>
      </c>
      <c r="CQ23" s="129"/>
      <c r="CR23" s="128">
        <f>SUM(CP23:CQ23)</f>
        <v>11.3835</v>
      </c>
      <c r="CS23" s="232"/>
      <c r="CT23" s="232"/>
      <c r="CU23" s="232"/>
      <c r="CV23" s="232"/>
      <c r="CW23" s="232"/>
      <c r="CX23" s="232"/>
      <c r="CY23" s="232"/>
      <c r="CZ23" s="232"/>
      <c r="DA23" s="232"/>
      <c r="DB23" s="232"/>
      <c r="DC23" s="232"/>
      <c r="DD23" s="232"/>
      <c r="DE23" s="232"/>
      <c r="DF23" s="232"/>
      <c r="DG23" s="232"/>
      <c r="DH23" s="232"/>
      <c r="DI23" s="232"/>
      <c r="DJ23" s="232"/>
      <c r="DK23" s="232"/>
      <c r="DL23" s="232"/>
      <c r="DM23" s="232"/>
      <c r="DN23" s="232"/>
      <c r="DO23" s="232"/>
      <c r="DP23" s="232"/>
      <c r="DQ23" s="232"/>
      <c r="DR23" s="232"/>
      <c r="DS23" s="232"/>
      <c r="DT23" s="232"/>
      <c r="DU23" s="232"/>
      <c r="DV23" s="232"/>
      <c r="DW23" s="232"/>
      <c r="DX23" s="232"/>
      <c r="DY23" s="232"/>
      <c r="DZ23" s="232"/>
      <c r="EA23" s="232"/>
      <c r="EB23" s="232"/>
      <c r="EC23" s="232"/>
      <c r="ED23" s="232"/>
      <c r="EE23" s="232"/>
      <c r="EF23" s="232"/>
      <c r="EG23" s="232"/>
      <c r="EH23" s="232"/>
      <c r="EI23" s="232"/>
      <c r="EJ23" s="232"/>
      <c r="EK23" s="232"/>
      <c r="EL23" s="232"/>
      <c r="EM23" s="232"/>
      <c r="EN23" s="232"/>
      <c r="EO23" s="232"/>
      <c r="EP23" s="232"/>
      <c r="EQ23" s="232"/>
      <c r="ER23" s="232"/>
      <c r="ES23" s="232"/>
      <c r="ET23" s="232"/>
      <c r="EU23" s="232"/>
      <c r="EV23" s="232"/>
      <c r="EW23" s="232"/>
      <c r="EX23" s="232"/>
      <c r="EY23" s="232"/>
      <c r="EZ23" s="232"/>
      <c r="FA23" s="232"/>
      <c r="FB23" s="232"/>
      <c r="FC23" s="232"/>
      <c r="FD23" s="232"/>
      <c r="FE23" s="232"/>
      <c r="FF23" s="232"/>
      <c r="FG23" s="232"/>
      <c r="FH23" s="232"/>
      <c r="FI23" s="232"/>
      <c r="FJ23" s="232"/>
      <c r="FK23" s="232"/>
      <c r="FL23" s="232"/>
      <c r="FM23" s="232"/>
      <c r="FN23" s="232"/>
      <c r="FO23" s="232"/>
      <c r="FP23" s="232"/>
      <c r="FQ23" s="232"/>
      <c r="FR23" s="232"/>
      <c r="FS23" s="232"/>
      <c r="FT23" s="232"/>
      <c r="FU23" s="232"/>
      <c r="FV23" s="232"/>
      <c r="FW23" s="232"/>
      <c r="FX23" s="232"/>
      <c r="FY23" s="232"/>
      <c r="FZ23" s="232"/>
      <c r="GA23" s="232"/>
      <c r="GB23" s="232"/>
    </row>
    <row r="24" spans="1:184" s="223" customFormat="1" ht="15.75" x14ac:dyDescent="0.25">
      <c r="A24" s="227" t="s">
        <v>310</v>
      </c>
      <c r="B24" s="31"/>
      <c r="C24" s="31"/>
      <c r="D24" s="31"/>
      <c r="E24" s="31"/>
      <c r="F24" s="31"/>
      <c r="G24" s="31"/>
      <c r="H24" s="31"/>
      <c r="I24" s="31"/>
      <c r="J24" s="31"/>
      <c r="K24" s="127"/>
      <c r="L24" s="127"/>
      <c r="M24" s="127"/>
      <c r="N24" s="127"/>
      <c r="O24" s="127"/>
      <c r="P24" s="127"/>
      <c r="Q24" s="127"/>
      <c r="R24" s="127"/>
      <c r="S24" s="127"/>
      <c r="T24" s="127"/>
      <c r="U24" s="127"/>
      <c r="V24" s="127"/>
      <c r="W24" s="127"/>
      <c r="X24" s="127"/>
      <c r="Y24" s="127"/>
      <c r="Z24" s="127"/>
      <c r="AA24" s="123"/>
      <c r="AB24" s="85"/>
      <c r="AC24" s="85"/>
      <c r="AD24" s="85"/>
      <c r="AE24" s="24"/>
      <c r="AF24" s="24"/>
      <c r="AG24" s="127"/>
      <c r="AH24" s="24"/>
      <c r="AI24" s="24"/>
      <c r="AJ24" s="127"/>
      <c r="AK24" s="24"/>
      <c r="AL24" s="24"/>
      <c r="AM24" s="127"/>
      <c r="AN24" s="24"/>
      <c r="AO24" s="24"/>
      <c r="AP24" s="127"/>
      <c r="AQ24" s="127"/>
      <c r="AR24" s="127"/>
      <c r="AS24" s="123"/>
      <c r="AT24" s="24"/>
      <c r="AU24" s="24"/>
      <c r="AV24" s="127"/>
      <c r="AW24" s="24"/>
      <c r="AX24" s="24"/>
      <c r="AY24" s="127"/>
      <c r="AZ24" s="24"/>
      <c r="BA24" s="24"/>
      <c r="BB24" s="211"/>
      <c r="BC24" s="211"/>
      <c r="BD24" s="211"/>
      <c r="BE24" s="211"/>
      <c r="BF24" s="24"/>
      <c r="BG24" s="24"/>
      <c r="BH24" s="211"/>
      <c r="BI24" s="24"/>
      <c r="BJ24" s="24"/>
      <c r="BK24" s="48"/>
      <c r="BL24" s="50"/>
      <c r="BM24" s="50"/>
      <c r="BN24" s="129"/>
      <c r="BO24" s="50"/>
      <c r="BP24" s="50"/>
      <c r="BQ24" s="48"/>
      <c r="BR24" s="50"/>
      <c r="BS24" s="50"/>
      <c r="BT24" s="48"/>
      <c r="BU24" s="50"/>
      <c r="BV24" s="50"/>
      <c r="BW24" s="48"/>
      <c r="BX24" s="50"/>
      <c r="BY24" s="50"/>
      <c r="BZ24" s="48"/>
      <c r="CA24" s="50"/>
      <c r="CB24" s="50"/>
      <c r="CC24" s="48"/>
      <c r="CD24" s="50"/>
      <c r="CE24" s="50"/>
      <c r="CF24" s="48"/>
      <c r="CG24" s="50"/>
      <c r="CH24" s="50"/>
      <c r="CI24" s="48"/>
      <c r="CJ24" s="50"/>
      <c r="CK24" s="50"/>
      <c r="CL24" s="48"/>
      <c r="CM24" s="50"/>
      <c r="CN24" s="50"/>
      <c r="CO24" s="48"/>
      <c r="CP24" s="50"/>
      <c r="CQ24" s="50"/>
      <c r="CR24" s="48"/>
      <c r="CS24" s="232"/>
      <c r="CT24" s="232"/>
      <c r="CU24" s="232"/>
      <c r="CV24" s="232"/>
      <c r="CW24" s="232"/>
      <c r="CX24" s="232"/>
      <c r="CY24" s="232"/>
      <c r="CZ24" s="232"/>
      <c r="DA24" s="232"/>
      <c r="DB24" s="232"/>
      <c r="DC24" s="232"/>
      <c r="DD24" s="232"/>
      <c r="DE24" s="232"/>
      <c r="DF24" s="232"/>
      <c r="DG24" s="232"/>
      <c r="DH24" s="232"/>
      <c r="DI24" s="232"/>
      <c r="DJ24" s="232"/>
      <c r="DK24" s="232"/>
      <c r="DL24" s="232"/>
      <c r="DM24" s="232"/>
      <c r="DN24" s="232"/>
      <c r="DO24" s="232"/>
      <c r="DP24" s="232"/>
      <c r="DQ24" s="232"/>
      <c r="DR24" s="232"/>
      <c r="DS24" s="232"/>
      <c r="DT24" s="232"/>
      <c r="DU24" s="232"/>
      <c r="DV24" s="232"/>
      <c r="DW24" s="232"/>
      <c r="DX24" s="232"/>
      <c r="DY24" s="232"/>
      <c r="DZ24" s="232"/>
      <c r="EA24" s="232"/>
      <c r="EB24" s="232"/>
      <c r="EC24" s="232"/>
      <c r="ED24" s="232"/>
      <c r="EE24" s="232"/>
      <c r="EF24" s="232"/>
      <c r="EG24" s="232"/>
      <c r="EH24" s="232"/>
      <c r="EI24" s="232"/>
      <c r="EJ24" s="232"/>
      <c r="EK24" s="232"/>
      <c r="EL24" s="232"/>
      <c r="EM24" s="232"/>
      <c r="EN24" s="232"/>
      <c r="EO24" s="232"/>
      <c r="EP24" s="232"/>
      <c r="EQ24" s="232"/>
      <c r="ER24" s="232"/>
      <c r="ES24" s="232"/>
      <c r="ET24" s="232"/>
      <c r="EU24" s="232"/>
      <c r="EV24" s="232"/>
      <c r="EW24" s="232"/>
      <c r="EX24" s="232"/>
      <c r="EY24" s="232"/>
      <c r="EZ24" s="232"/>
      <c r="FA24" s="232"/>
      <c r="FB24" s="232"/>
      <c r="FC24" s="232"/>
      <c r="FD24" s="232"/>
      <c r="FE24" s="232"/>
      <c r="FF24" s="232"/>
      <c r="FG24" s="232"/>
      <c r="FH24" s="232"/>
      <c r="FI24" s="232"/>
      <c r="FJ24" s="232"/>
      <c r="FK24" s="232"/>
      <c r="FL24" s="232"/>
      <c r="FM24" s="232"/>
      <c r="FN24" s="232"/>
      <c r="FO24" s="232"/>
      <c r="FP24" s="232"/>
      <c r="FQ24" s="232"/>
      <c r="FR24" s="232"/>
      <c r="FS24" s="232"/>
      <c r="FT24" s="232"/>
      <c r="FU24" s="232"/>
      <c r="FV24" s="232"/>
      <c r="FW24" s="232"/>
      <c r="FX24" s="232"/>
      <c r="FY24" s="232"/>
      <c r="FZ24" s="232"/>
      <c r="GA24" s="232"/>
      <c r="GB24" s="232"/>
    </row>
    <row r="25" spans="1:184" customFormat="1" x14ac:dyDescent="0.25">
      <c r="A25" s="225" t="s">
        <v>309</v>
      </c>
      <c r="B25" s="31">
        <v>15.9808</v>
      </c>
      <c r="C25" s="31">
        <v>9.11E-2</v>
      </c>
      <c r="D25" s="31">
        <v>16.071899999999999</v>
      </c>
      <c r="E25" s="31">
        <v>17.846699999999998</v>
      </c>
      <c r="F25" s="31">
        <v>0.56659999999999999</v>
      </c>
      <c r="G25" s="31">
        <v>18.4133</v>
      </c>
      <c r="H25" s="31">
        <v>0</v>
      </c>
      <c r="I25" s="31">
        <v>17.554099999999998</v>
      </c>
      <c r="J25" s="31">
        <v>0.50670000000000004</v>
      </c>
      <c r="K25" s="127">
        <v>18.0608</v>
      </c>
      <c r="L25" s="127">
        <v>0</v>
      </c>
      <c r="M25" s="127">
        <v>23.4786</v>
      </c>
      <c r="N25" s="127">
        <v>0.32769999999999999</v>
      </c>
      <c r="O25" s="127">
        <f>N25+M25</f>
        <v>23.8063</v>
      </c>
      <c r="P25" s="127">
        <v>0</v>
      </c>
      <c r="Q25" s="127">
        <v>18.563199999999998</v>
      </c>
      <c r="R25" s="127">
        <v>1.0704</v>
      </c>
      <c r="S25" s="127">
        <v>19.633600000000001</v>
      </c>
      <c r="T25" s="127">
        <v>0</v>
      </c>
      <c r="U25" s="219">
        <v>25.418800000000001</v>
      </c>
      <c r="V25" s="219">
        <v>0.95550000000000002</v>
      </c>
      <c r="W25" s="127">
        <f>V25+U25</f>
        <v>26.374300000000002</v>
      </c>
      <c r="X25" s="127">
        <v>0</v>
      </c>
      <c r="Y25" s="127">
        <v>24.005400000000002</v>
      </c>
      <c r="Z25" s="127">
        <v>0.2382</v>
      </c>
      <c r="AA25" s="123">
        <f>Z25+Y25</f>
        <v>24.243600000000001</v>
      </c>
      <c r="AB25" s="85">
        <v>28.0274</v>
      </c>
      <c r="AC25" s="85">
        <v>0</v>
      </c>
      <c r="AD25" s="85">
        <f>SUM(AB25:AC25)</f>
        <v>28.0274</v>
      </c>
      <c r="AE25" s="127">
        <v>28.781600000000001</v>
      </c>
      <c r="AF25" s="127">
        <v>0</v>
      </c>
      <c r="AG25" s="127">
        <f>AF25+AE25</f>
        <v>28.781600000000001</v>
      </c>
      <c r="AH25" s="127">
        <v>25.011900000000001</v>
      </c>
      <c r="AI25" s="127">
        <v>0</v>
      </c>
      <c r="AJ25" s="127">
        <f>AI25+AH25</f>
        <v>25.011900000000001</v>
      </c>
      <c r="AK25" s="127">
        <v>35.140599999999999</v>
      </c>
      <c r="AL25" s="127">
        <v>0</v>
      </c>
      <c r="AM25" s="127">
        <f>AL25+AK25</f>
        <v>35.140599999999999</v>
      </c>
      <c r="AN25" s="127">
        <v>35.870600000000003</v>
      </c>
      <c r="AO25" s="127">
        <v>0</v>
      </c>
      <c r="AP25" s="127">
        <f>AO25+AN25</f>
        <v>35.870600000000003</v>
      </c>
      <c r="AQ25" s="127">
        <v>30.176100000000002</v>
      </c>
      <c r="AR25" s="127">
        <v>0</v>
      </c>
      <c r="AS25" s="123">
        <f>SUM(AQ25:AR25)</f>
        <v>30.176100000000002</v>
      </c>
      <c r="AT25" s="127">
        <v>35.447800000000001</v>
      </c>
      <c r="AU25" s="127">
        <v>0</v>
      </c>
      <c r="AV25" s="127">
        <f>AU25+AT25</f>
        <v>35.447800000000001</v>
      </c>
      <c r="AW25" s="127">
        <v>35.447800000000001</v>
      </c>
      <c r="AX25" s="127">
        <v>0</v>
      </c>
      <c r="AY25" s="127">
        <f>SUM(AW25:AX25)</f>
        <v>35.447800000000001</v>
      </c>
      <c r="AZ25" s="219">
        <v>31.575900000000001</v>
      </c>
      <c r="BA25" s="219">
        <v>0</v>
      </c>
      <c r="BB25" s="41">
        <f>SUM(AZ25:BA25)</f>
        <v>31.575900000000001</v>
      </c>
      <c r="BC25" s="41">
        <v>28.007300000000001</v>
      </c>
      <c r="BD25" s="41">
        <v>0</v>
      </c>
      <c r="BE25" s="41">
        <f>SUM(BC25:BD25)</f>
        <v>28.007300000000001</v>
      </c>
      <c r="BF25" s="219">
        <v>33.762</v>
      </c>
      <c r="BG25" s="219">
        <v>0</v>
      </c>
      <c r="BH25" s="41">
        <f>SUM(BF25:BG25)</f>
        <v>33.762</v>
      </c>
      <c r="BI25" s="226">
        <v>30.686699999999998</v>
      </c>
      <c r="BJ25" s="226">
        <v>0</v>
      </c>
      <c r="BK25" s="148">
        <f>SUM(BI25:BJ25)</f>
        <v>30.686699999999998</v>
      </c>
      <c r="BL25" s="149">
        <v>27.8657</v>
      </c>
      <c r="BM25" s="149">
        <v>0</v>
      </c>
      <c r="BN25" s="129">
        <f t="shared" si="16"/>
        <v>27.8657</v>
      </c>
      <c r="BO25" s="148">
        <v>35.4895</v>
      </c>
      <c r="BP25" s="148">
        <v>0</v>
      </c>
      <c r="BQ25" s="148">
        <f>SUM(BO25:BP25)</f>
        <v>35.4895</v>
      </c>
      <c r="BR25" s="50">
        <v>29.821100000000001</v>
      </c>
      <c r="BS25" s="50">
        <v>0</v>
      </c>
      <c r="BT25" s="129">
        <f t="shared" si="17"/>
        <v>29.821100000000001</v>
      </c>
      <c r="BU25" s="128">
        <v>28.3691</v>
      </c>
      <c r="BV25" s="129"/>
      <c r="BW25" s="129">
        <f>SUM(BU25:BV25)</f>
        <v>28.3691</v>
      </c>
      <c r="BX25" s="50">
        <v>34.608899999999998</v>
      </c>
      <c r="BY25" s="50">
        <v>0</v>
      </c>
      <c r="BZ25" s="128">
        <f t="shared" si="18"/>
        <v>34.608899999999998</v>
      </c>
      <c r="CA25" s="128">
        <v>36.508699999999997</v>
      </c>
      <c r="CB25" s="129"/>
      <c r="CC25" s="129">
        <f>SUM(CA25:CB25)</f>
        <v>36.508699999999997</v>
      </c>
      <c r="CD25" s="128">
        <v>33.5105</v>
      </c>
      <c r="CE25" s="129">
        <v>0</v>
      </c>
      <c r="CF25" s="128">
        <f>SUM(CD25:CE25)</f>
        <v>33.5105</v>
      </c>
      <c r="CG25" s="128">
        <v>40.308999999999997</v>
      </c>
      <c r="CH25" s="129">
        <v>0</v>
      </c>
      <c r="CI25" s="129">
        <v>0</v>
      </c>
      <c r="CJ25" s="128">
        <v>39.401200000000003</v>
      </c>
      <c r="CK25" s="129">
        <v>0</v>
      </c>
      <c r="CL25" s="128">
        <f>SUM(CJ25:CK25)</f>
        <v>39.401200000000003</v>
      </c>
      <c r="CM25" s="128">
        <v>42.285299999999999</v>
      </c>
      <c r="CN25" s="129">
        <v>0</v>
      </c>
      <c r="CO25" s="128">
        <f>SUM(CM25:CN25)</f>
        <v>42.285299999999999</v>
      </c>
      <c r="CP25" s="128">
        <v>42.847900000000003</v>
      </c>
      <c r="CQ25" s="129"/>
      <c r="CR25" s="128">
        <f>SUM(CP25:CQ25)</f>
        <v>42.847900000000003</v>
      </c>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2"/>
      <c r="FZ25" s="232"/>
      <c r="GA25" s="232"/>
      <c r="GB25" s="232"/>
    </row>
    <row r="26" spans="1:184" customFormat="1" x14ac:dyDescent="0.25">
      <c r="A26" s="225" t="s">
        <v>376</v>
      </c>
      <c r="B26" s="31">
        <v>5.48</v>
      </c>
      <c r="C26" s="31">
        <v>2.5796000000000001</v>
      </c>
      <c r="D26" s="31">
        <v>8.0595999999999997</v>
      </c>
      <c r="E26" s="31">
        <v>5.78</v>
      </c>
      <c r="F26" s="31">
        <v>4.5967000000000002</v>
      </c>
      <c r="G26" s="31">
        <v>10.3767</v>
      </c>
      <c r="H26" s="31">
        <v>0</v>
      </c>
      <c r="I26" s="31">
        <v>5.88</v>
      </c>
      <c r="J26" s="31">
        <v>2.0830000000000002</v>
      </c>
      <c r="K26" s="127">
        <v>7.9630000000000001</v>
      </c>
      <c r="L26" s="127">
        <v>0</v>
      </c>
      <c r="M26" s="127">
        <v>5.88</v>
      </c>
      <c r="N26" s="127">
        <v>2.0830000000000002</v>
      </c>
      <c r="O26" s="127">
        <f>N26+M26</f>
        <v>7.9630000000000001</v>
      </c>
      <c r="P26" s="127">
        <v>0</v>
      </c>
      <c r="Q26" s="127">
        <v>6.39</v>
      </c>
      <c r="R26" s="127">
        <v>5.1388999999999996</v>
      </c>
      <c r="S26" s="127">
        <v>11.5289</v>
      </c>
      <c r="T26" s="127">
        <v>0</v>
      </c>
      <c r="U26" s="219">
        <v>6.75</v>
      </c>
      <c r="V26" s="219">
        <v>4.2990000000000004</v>
      </c>
      <c r="W26" s="127">
        <f>V26+U26</f>
        <v>11.048999999999999</v>
      </c>
      <c r="X26" s="127">
        <v>0</v>
      </c>
      <c r="Y26" s="127">
        <v>6.75</v>
      </c>
      <c r="Z26" s="127">
        <v>4.2990000000000004</v>
      </c>
      <c r="AA26" s="123">
        <f>Z26+Y26</f>
        <v>11.048999999999999</v>
      </c>
      <c r="AB26" s="85">
        <v>4.4050000000000002</v>
      </c>
      <c r="AC26" s="85">
        <v>0</v>
      </c>
      <c r="AD26" s="85">
        <f>SUM(AB26:AC26)</f>
        <v>4.4050000000000002</v>
      </c>
      <c r="AE26" s="127">
        <v>4.1616</v>
      </c>
      <c r="AF26" s="127">
        <v>0</v>
      </c>
      <c r="AG26" s="127">
        <f>AF26+AE26</f>
        <v>4.1616</v>
      </c>
      <c r="AH26" s="127">
        <v>3.4079000000000002</v>
      </c>
      <c r="AI26" s="127">
        <v>0</v>
      </c>
      <c r="AJ26" s="127">
        <f>AI26+AH26</f>
        <v>3.4079000000000002</v>
      </c>
      <c r="AK26" s="127">
        <v>4.5454999999999997</v>
      </c>
      <c r="AL26" s="127">
        <v>0</v>
      </c>
      <c r="AM26" s="127">
        <f>AL26+AK26</f>
        <v>4.5454999999999997</v>
      </c>
      <c r="AN26" s="127">
        <v>2.9455</v>
      </c>
      <c r="AO26" s="127">
        <v>0</v>
      </c>
      <c r="AP26" s="127">
        <f>AO26+AN26</f>
        <v>2.9455</v>
      </c>
      <c r="AQ26" s="127">
        <v>0.36570000000000003</v>
      </c>
      <c r="AR26" s="127">
        <v>0</v>
      </c>
      <c r="AS26" s="123">
        <f>SUM(AQ26:AR26)</f>
        <v>0.36570000000000003</v>
      </c>
      <c r="AT26" s="127">
        <v>4.0661699999999996</v>
      </c>
      <c r="AU26" s="127">
        <v>0</v>
      </c>
      <c r="AV26" s="127">
        <f>AU26+AT26</f>
        <v>4.0661699999999996</v>
      </c>
      <c r="AW26" s="127">
        <v>4.3117000000000001</v>
      </c>
      <c r="AX26" s="127">
        <v>0</v>
      </c>
      <c r="AY26" s="127">
        <f>SUM(AW26:AX26)</f>
        <v>4.3117000000000001</v>
      </c>
      <c r="AZ26" s="219">
        <v>3.3860999999999999</v>
      </c>
      <c r="BA26" s="219">
        <v>0</v>
      </c>
      <c r="BB26" s="41">
        <f>SUM(AZ26:BA26)</f>
        <v>3.3860999999999999</v>
      </c>
      <c r="BC26" s="41">
        <v>3.3860999999999999</v>
      </c>
      <c r="BD26" s="41">
        <v>0</v>
      </c>
      <c r="BE26" s="41">
        <f>SUM(BC26:BD26)</f>
        <v>3.3860999999999999</v>
      </c>
      <c r="BF26" s="219">
        <v>2.4003000000000001</v>
      </c>
      <c r="BG26" s="219">
        <v>0</v>
      </c>
      <c r="BH26" s="41">
        <f>SUM(BF26:BG26)</f>
        <v>2.4003000000000001</v>
      </c>
      <c r="BI26" s="226">
        <v>1.3726</v>
      </c>
      <c r="BJ26" s="226">
        <v>0</v>
      </c>
      <c r="BK26" s="148">
        <f>SUM(BI26:BJ26)</f>
        <v>1.3726</v>
      </c>
      <c r="BL26" s="149">
        <v>1.3725000000000001</v>
      </c>
      <c r="BM26" s="149">
        <v>0</v>
      </c>
      <c r="BN26" s="129">
        <f t="shared" si="16"/>
        <v>1.3725000000000001</v>
      </c>
      <c r="BO26" s="148">
        <v>12.4201</v>
      </c>
      <c r="BP26" s="148">
        <v>0</v>
      </c>
      <c r="BQ26" s="148">
        <f>SUM(BO26:BP26)</f>
        <v>12.4201</v>
      </c>
      <c r="BR26" s="50">
        <v>11.7658</v>
      </c>
      <c r="BS26" s="50">
        <v>0</v>
      </c>
      <c r="BT26" s="129">
        <f t="shared" si="17"/>
        <v>11.7658</v>
      </c>
      <c r="BU26" s="128">
        <v>12.065799999999999</v>
      </c>
      <c r="BV26" s="129"/>
      <c r="BW26" s="129">
        <f>SUM(BU26:BV26)</f>
        <v>12.065799999999999</v>
      </c>
      <c r="BX26" s="50">
        <v>13.910399999999999</v>
      </c>
      <c r="BY26" s="50">
        <v>0</v>
      </c>
      <c r="BZ26" s="128">
        <f t="shared" si="18"/>
        <v>13.910399999999999</v>
      </c>
      <c r="CA26" s="128">
        <v>38.610399999999998</v>
      </c>
      <c r="CB26" s="129"/>
      <c r="CC26" s="129">
        <f>SUM(CA26:CB26)</f>
        <v>38.610399999999998</v>
      </c>
      <c r="CD26" s="128">
        <v>38.610300000000002</v>
      </c>
      <c r="CE26" s="129"/>
      <c r="CF26" s="128">
        <f>SUM(CD26:CE26)</f>
        <v>38.610300000000002</v>
      </c>
      <c r="CG26" s="128">
        <v>16.697900000000001</v>
      </c>
      <c r="CH26" s="129"/>
      <c r="CI26" s="129">
        <f>SUM(CG26:CH26)</f>
        <v>16.697900000000001</v>
      </c>
      <c r="CJ26" s="128">
        <v>15.451499999999999</v>
      </c>
      <c r="CK26" s="129"/>
      <c r="CL26" s="128">
        <f>SUM(CJ26:CK26)</f>
        <v>15.451499999999999</v>
      </c>
      <c r="CM26" s="128">
        <v>14.731299999999999</v>
      </c>
      <c r="CN26" s="129"/>
      <c r="CO26" s="128">
        <f>SUM(CM26:CN26)</f>
        <v>14.731299999999999</v>
      </c>
      <c r="CP26" s="128">
        <v>17.5337</v>
      </c>
      <c r="CQ26" s="129"/>
      <c r="CR26" s="128">
        <f>SUM(CP26:CQ26)</f>
        <v>17.5337</v>
      </c>
      <c r="CS26" s="232"/>
      <c r="CT26" s="232"/>
      <c r="CU26" s="232"/>
      <c r="CV26" s="232"/>
      <c r="CW26" s="232"/>
      <c r="CX26" s="232"/>
      <c r="CY26" s="232"/>
      <c r="CZ26" s="232"/>
      <c r="DA26" s="232"/>
      <c r="DB26" s="232"/>
      <c r="DC26" s="232"/>
      <c r="DD26" s="232"/>
      <c r="DE26" s="232"/>
      <c r="DF26" s="232"/>
      <c r="DG26" s="232"/>
      <c r="DH26" s="232"/>
      <c r="DI26" s="232"/>
      <c r="DJ26" s="232"/>
      <c r="DK26" s="232"/>
      <c r="DL26" s="232"/>
      <c r="DM26" s="232"/>
      <c r="DN26" s="232"/>
      <c r="DO26" s="232"/>
      <c r="DP26" s="232"/>
      <c r="DQ26" s="232"/>
      <c r="DR26" s="232"/>
      <c r="DS26" s="232"/>
      <c r="DT26" s="232"/>
      <c r="DU26" s="232"/>
      <c r="DV26" s="232"/>
      <c r="DW26" s="232"/>
      <c r="DX26" s="232"/>
      <c r="DY26" s="232"/>
      <c r="DZ26" s="232"/>
      <c r="EA26" s="232"/>
      <c r="EB26" s="232"/>
      <c r="EC26" s="232"/>
      <c r="ED26" s="232"/>
      <c r="EE26" s="232"/>
      <c r="EF26" s="232"/>
      <c r="EG26" s="232"/>
      <c r="EH26" s="232"/>
      <c r="EI26" s="232"/>
      <c r="EJ26" s="232"/>
      <c r="EK26" s="232"/>
      <c r="EL26" s="232"/>
      <c r="EM26" s="232"/>
      <c r="EN26" s="232"/>
      <c r="EO26" s="232"/>
      <c r="EP26" s="232"/>
      <c r="EQ26" s="232"/>
      <c r="ER26" s="232"/>
      <c r="ES26" s="232"/>
      <c r="ET26" s="232"/>
      <c r="EU26" s="232"/>
      <c r="EV26" s="232"/>
      <c r="EW26" s="232"/>
      <c r="EX26" s="232"/>
      <c r="EY26" s="232"/>
      <c r="EZ26" s="232"/>
      <c r="FA26" s="232"/>
      <c r="FB26" s="232"/>
      <c r="FC26" s="232"/>
      <c r="FD26" s="232"/>
      <c r="FE26" s="232"/>
      <c r="FF26" s="232"/>
      <c r="FG26" s="232"/>
      <c r="FH26" s="232"/>
      <c r="FI26" s="232"/>
      <c r="FJ26" s="232"/>
      <c r="FK26" s="232"/>
      <c r="FL26" s="232"/>
      <c r="FM26" s="232"/>
      <c r="FN26" s="232"/>
      <c r="FO26" s="232"/>
      <c r="FP26" s="232"/>
      <c r="FQ26" s="232"/>
      <c r="FR26" s="232"/>
      <c r="FS26" s="232"/>
      <c r="FT26" s="232"/>
      <c r="FU26" s="232"/>
      <c r="FV26" s="232"/>
      <c r="FW26" s="232"/>
      <c r="FX26" s="232"/>
      <c r="FY26" s="232"/>
      <c r="FZ26" s="232"/>
      <c r="GA26" s="232"/>
      <c r="GB26" s="232"/>
    </row>
    <row r="27" spans="1:184" customFormat="1" x14ac:dyDescent="0.25">
      <c r="A27" s="225" t="s">
        <v>311</v>
      </c>
      <c r="B27" s="31">
        <v>0</v>
      </c>
      <c r="C27" s="31">
        <v>0.2465</v>
      </c>
      <c r="D27" s="31">
        <v>0.2465</v>
      </c>
      <c r="E27" s="31">
        <v>0</v>
      </c>
      <c r="F27" s="31">
        <v>0.29039999999999999</v>
      </c>
      <c r="G27" s="31">
        <v>0.29039999999999999</v>
      </c>
      <c r="H27" s="31">
        <v>0</v>
      </c>
      <c r="I27" s="31">
        <v>0</v>
      </c>
      <c r="J27" s="31">
        <v>0.29039999999999999</v>
      </c>
      <c r="K27" s="127">
        <v>0.29039999999999999</v>
      </c>
      <c r="L27" s="127">
        <v>0</v>
      </c>
      <c r="M27" s="127">
        <v>0</v>
      </c>
      <c r="N27" s="127">
        <v>0.22070000000000001</v>
      </c>
      <c r="O27" s="127">
        <f>N27+M27</f>
        <v>0.22070000000000001</v>
      </c>
      <c r="P27" s="127">
        <v>0</v>
      </c>
      <c r="Q27" s="127">
        <v>0</v>
      </c>
      <c r="R27" s="127">
        <v>0.29039999999999999</v>
      </c>
      <c r="S27" s="127">
        <v>0.29039999999999999</v>
      </c>
      <c r="T27" s="127">
        <v>0</v>
      </c>
      <c r="U27" s="219">
        <v>0</v>
      </c>
      <c r="V27" s="219">
        <v>0.29039999999999999</v>
      </c>
      <c r="W27" s="127">
        <f>V27+U27</f>
        <v>0.29039999999999999</v>
      </c>
      <c r="X27" s="127">
        <v>0</v>
      </c>
      <c r="Y27" s="127">
        <v>0</v>
      </c>
      <c r="Z27" s="127">
        <v>0.2359</v>
      </c>
      <c r="AA27" s="123">
        <f>Z27+Y27</f>
        <v>0.2359</v>
      </c>
      <c r="AB27" s="228">
        <v>0.29039999999999999</v>
      </c>
      <c r="AC27" s="85">
        <v>0</v>
      </c>
      <c r="AD27" s="127">
        <f>AC27+AB27</f>
        <v>0.29039999999999999</v>
      </c>
      <c r="AE27" s="127">
        <v>0.29039999999999999</v>
      </c>
      <c r="AF27" s="127">
        <v>0</v>
      </c>
      <c r="AG27" s="127">
        <f>AF27+AE27</f>
        <v>0.29039999999999999</v>
      </c>
      <c r="AH27" s="127">
        <v>0.2407</v>
      </c>
      <c r="AI27" s="127">
        <v>0</v>
      </c>
      <c r="AJ27" s="127">
        <f>AI27+AH27</f>
        <v>0.2407</v>
      </c>
      <c r="AK27" s="127">
        <v>0.29039999999999999</v>
      </c>
      <c r="AL27" s="127">
        <v>0</v>
      </c>
      <c r="AM27" s="127">
        <f>AL27+AK27</f>
        <v>0.29039999999999999</v>
      </c>
      <c r="AN27" s="127">
        <v>0.29039999999999999</v>
      </c>
      <c r="AO27" s="127">
        <v>0</v>
      </c>
      <c r="AP27" s="127">
        <f>AO27+AN27</f>
        <v>0.29039999999999999</v>
      </c>
      <c r="AQ27" s="127">
        <v>0.2117</v>
      </c>
      <c r="AR27" s="127">
        <v>0</v>
      </c>
      <c r="AS27" s="123">
        <f>SUM(AQ27:AR27)</f>
        <v>0.2117</v>
      </c>
      <c r="AT27" s="127">
        <v>0.29039999999999999</v>
      </c>
      <c r="AU27" s="127">
        <v>0</v>
      </c>
      <c r="AV27" s="127">
        <f>AU27+AT27</f>
        <v>0.29039999999999999</v>
      </c>
      <c r="AW27" s="127">
        <v>0.29039999999999999</v>
      </c>
      <c r="AX27" s="127">
        <v>0</v>
      </c>
      <c r="AY27" s="127">
        <f>SUM(AW27:AX27)</f>
        <v>0.29039999999999999</v>
      </c>
      <c r="AZ27" s="219">
        <v>6.8999999999999999E-3</v>
      </c>
      <c r="BA27" s="219">
        <v>0</v>
      </c>
      <c r="BB27" s="226">
        <f>SUM(AZ27:BA27)</f>
        <v>6.8999999999999999E-3</v>
      </c>
      <c r="BC27" s="226">
        <v>6.7999999999999996E-3</v>
      </c>
      <c r="BD27" s="226">
        <v>0</v>
      </c>
      <c r="BE27" s="226">
        <f>SUM(BC27:BD27)</f>
        <v>6.7999999999999996E-3</v>
      </c>
      <c r="BF27" s="219">
        <v>1E-4</v>
      </c>
      <c r="BG27" s="219">
        <v>0</v>
      </c>
      <c r="BH27" s="226">
        <f>SUM(BF27:BG27)</f>
        <v>1E-4</v>
      </c>
      <c r="BI27" s="219">
        <v>1E-4</v>
      </c>
      <c r="BJ27" s="219">
        <v>0</v>
      </c>
      <c r="BK27" s="148">
        <f>SUM(BI27:BJ27)</f>
        <v>1E-4</v>
      </c>
      <c r="BL27" s="148">
        <v>0</v>
      </c>
      <c r="BM27" s="148">
        <v>0</v>
      </c>
      <c r="BN27" s="129">
        <f t="shared" si="16"/>
        <v>0</v>
      </c>
      <c r="BO27" s="128">
        <v>1E-4</v>
      </c>
      <c r="BP27" s="128">
        <v>0</v>
      </c>
      <c r="BQ27" s="148">
        <f>SUM(BO27:BP27)</f>
        <v>1E-4</v>
      </c>
      <c r="BR27" s="128">
        <v>1E-4</v>
      </c>
      <c r="BS27" s="128">
        <v>0</v>
      </c>
      <c r="BT27" s="148">
        <f t="shared" si="17"/>
        <v>1E-4</v>
      </c>
      <c r="BU27" s="229">
        <v>0</v>
      </c>
      <c r="BV27" s="148"/>
      <c r="BW27" s="148">
        <f>SUM(BU27:BV27)</f>
        <v>0</v>
      </c>
      <c r="BX27" s="128">
        <v>1E-4</v>
      </c>
      <c r="BY27" s="128">
        <v>0</v>
      </c>
      <c r="BZ27" s="229">
        <f t="shared" si="18"/>
        <v>1E-4</v>
      </c>
      <c r="CA27" s="229">
        <v>0</v>
      </c>
      <c r="CB27" s="148"/>
      <c r="CC27" s="148">
        <f>SUM(CA27:CB27)</f>
        <v>0</v>
      </c>
      <c r="CD27" s="229">
        <v>0</v>
      </c>
      <c r="CE27" s="148"/>
      <c r="CF27" s="229">
        <f>SUM(CD27:CE27)</f>
        <v>0</v>
      </c>
      <c r="CG27" s="229">
        <v>1E-4</v>
      </c>
      <c r="CH27" s="148"/>
      <c r="CI27" s="148">
        <f>SUM(CG27:CH27)</f>
        <v>1E-4</v>
      </c>
      <c r="CJ27" s="229">
        <v>0</v>
      </c>
      <c r="CK27" s="148"/>
      <c r="CL27" s="229">
        <f>SUM(CJ27:CK27)</f>
        <v>0</v>
      </c>
      <c r="CM27" s="229">
        <v>0</v>
      </c>
      <c r="CN27" s="148"/>
      <c r="CO27" s="229">
        <f>SUM(CM27:CN27)</f>
        <v>0</v>
      </c>
      <c r="CP27" s="229"/>
      <c r="CQ27" s="148"/>
      <c r="CR27" s="229">
        <f>SUM(CP27:CQ27)</f>
        <v>0</v>
      </c>
      <c r="CS27" s="232"/>
      <c r="CT27" s="232"/>
      <c r="CU27" s="232"/>
      <c r="CV27" s="232"/>
      <c r="CW27" s="232"/>
      <c r="CX27" s="232"/>
      <c r="CY27" s="232"/>
      <c r="CZ27" s="232"/>
      <c r="DA27" s="232"/>
      <c r="DB27" s="232"/>
      <c r="DC27" s="232"/>
      <c r="DD27" s="232"/>
      <c r="DE27" s="232"/>
      <c r="DF27" s="232"/>
      <c r="DG27" s="232"/>
      <c r="DH27" s="232"/>
      <c r="DI27" s="232"/>
      <c r="DJ27" s="232"/>
      <c r="DK27" s="232"/>
      <c r="DL27" s="232"/>
      <c r="DM27" s="232"/>
      <c r="DN27" s="232"/>
      <c r="DO27" s="232"/>
      <c r="DP27" s="232"/>
      <c r="DQ27" s="232"/>
      <c r="DR27" s="232"/>
      <c r="DS27" s="232"/>
      <c r="DT27" s="232"/>
      <c r="DU27" s="232"/>
      <c r="DV27" s="232"/>
      <c r="DW27" s="232"/>
      <c r="DX27" s="232"/>
      <c r="DY27" s="232"/>
      <c r="DZ27" s="232"/>
      <c r="EA27" s="232"/>
      <c r="EB27" s="232"/>
      <c r="EC27" s="232"/>
      <c r="ED27" s="232"/>
      <c r="EE27" s="232"/>
      <c r="EF27" s="232"/>
      <c r="EG27" s="232"/>
      <c r="EH27" s="232"/>
      <c r="EI27" s="232"/>
      <c r="EJ27" s="232"/>
      <c r="EK27" s="232"/>
      <c r="EL27" s="232"/>
      <c r="EM27" s="232"/>
      <c r="EN27" s="232"/>
      <c r="EO27" s="232"/>
      <c r="EP27" s="232"/>
      <c r="EQ27" s="232"/>
      <c r="ER27" s="232"/>
      <c r="ES27" s="232"/>
      <c r="ET27" s="232"/>
      <c r="EU27" s="232"/>
      <c r="EV27" s="232"/>
      <c r="EW27" s="232"/>
      <c r="EX27" s="232"/>
      <c r="EY27" s="232"/>
      <c r="EZ27" s="232"/>
      <c r="FA27" s="232"/>
      <c r="FB27" s="232"/>
      <c r="FC27" s="232"/>
      <c r="FD27" s="232"/>
      <c r="FE27" s="232"/>
      <c r="FF27" s="232"/>
      <c r="FG27" s="232"/>
      <c r="FH27" s="232"/>
      <c r="FI27" s="232"/>
      <c r="FJ27" s="232"/>
      <c r="FK27" s="232"/>
      <c r="FL27" s="232"/>
      <c r="FM27" s="232"/>
      <c r="FN27" s="232"/>
      <c r="FO27" s="232"/>
      <c r="FP27" s="232"/>
      <c r="FQ27" s="232"/>
      <c r="FR27" s="232"/>
      <c r="FS27" s="232"/>
      <c r="FT27" s="232"/>
      <c r="FU27" s="232"/>
      <c r="FV27" s="232"/>
      <c r="FW27" s="232"/>
      <c r="FX27" s="232"/>
      <c r="FY27" s="232"/>
      <c r="FZ27" s="232"/>
      <c r="GA27" s="232"/>
      <c r="GB27" s="232"/>
    </row>
    <row r="28" spans="1:184" customFormat="1" x14ac:dyDescent="0.25">
      <c r="A28" s="156" t="s">
        <v>1</v>
      </c>
      <c r="B28" s="33"/>
      <c r="C28" s="33"/>
      <c r="D28" s="33"/>
      <c r="E28" s="33"/>
      <c r="F28" s="33"/>
      <c r="G28" s="33"/>
      <c r="H28" s="33"/>
      <c r="I28" s="33"/>
      <c r="J28" s="33"/>
      <c r="K28" s="85"/>
      <c r="L28" s="150"/>
      <c r="M28" s="85"/>
      <c r="N28" s="85"/>
      <c r="O28" s="85"/>
      <c r="P28" s="85"/>
      <c r="Q28" s="127"/>
      <c r="R28" s="127"/>
      <c r="S28" s="127"/>
      <c r="T28" s="127"/>
      <c r="U28" s="85"/>
      <c r="V28" s="85"/>
      <c r="W28" s="85"/>
      <c r="X28" s="85"/>
      <c r="Y28" s="85"/>
      <c r="Z28" s="85"/>
      <c r="AA28" s="41"/>
      <c r="AB28" s="85"/>
      <c r="AC28" s="85"/>
      <c r="AD28" s="127"/>
      <c r="AE28" s="24"/>
      <c r="AF28" s="24"/>
      <c r="AG28" s="24"/>
      <c r="AH28" s="24"/>
      <c r="AI28" s="24"/>
      <c r="AJ28" s="24"/>
      <c r="AK28" s="24"/>
      <c r="AL28" s="24"/>
      <c r="AM28" s="24"/>
      <c r="AN28" s="24"/>
      <c r="AO28" s="24"/>
      <c r="AP28" s="24"/>
      <c r="AQ28" s="24"/>
      <c r="AR28" s="24"/>
      <c r="AS28" s="211"/>
      <c r="AT28" s="24"/>
      <c r="AU28" s="24"/>
      <c r="AV28" s="24"/>
      <c r="AW28" s="24"/>
      <c r="AX28" s="24"/>
      <c r="AY28" s="24"/>
      <c r="AZ28" s="24"/>
      <c r="BA28" s="24"/>
      <c r="BB28" s="211"/>
      <c r="BC28" s="211"/>
      <c r="BD28" s="211"/>
      <c r="BE28" s="211"/>
      <c r="BF28" s="24"/>
      <c r="BG28" s="24"/>
      <c r="BH28" s="211"/>
      <c r="BI28" s="24"/>
      <c r="BJ28" s="24"/>
      <c r="BK28" s="48"/>
      <c r="BL28" s="50"/>
      <c r="BM28" s="50"/>
      <c r="BN28" s="48"/>
      <c r="BO28" s="50"/>
      <c r="BP28" s="50"/>
      <c r="BQ28" s="48"/>
      <c r="BR28" s="50"/>
      <c r="BS28" s="50"/>
      <c r="BT28" s="48"/>
      <c r="BU28" s="50"/>
      <c r="BV28" s="50"/>
      <c r="BW28" s="48"/>
      <c r="BX28" s="50"/>
      <c r="BY28" s="50"/>
      <c r="BZ28" s="48"/>
      <c r="CA28" s="50"/>
      <c r="CB28" s="50"/>
      <c r="CC28" s="48"/>
      <c r="CD28" s="50"/>
      <c r="CE28" s="50"/>
      <c r="CF28" s="48"/>
      <c r="CG28" s="50"/>
      <c r="CH28" s="50"/>
      <c r="CI28" s="48"/>
      <c r="CJ28" s="50"/>
      <c r="CK28" s="50"/>
      <c r="CL28" s="48"/>
      <c r="CM28" s="50"/>
      <c r="CN28" s="50"/>
      <c r="CO28" s="48"/>
      <c r="CP28" s="50"/>
      <c r="CQ28" s="50"/>
      <c r="CR28" s="48"/>
      <c r="CS28" s="232"/>
      <c r="CT28" s="232"/>
      <c r="CU28" s="232"/>
      <c r="CV28" s="232"/>
      <c r="CW28" s="232"/>
      <c r="CX28" s="232"/>
      <c r="CY28" s="232"/>
      <c r="CZ28" s="232"/>
      <c r="DA28" s="232"/>
      <c r="DB28" s="232"/>
      <c r="DC28" s="232"/>
      <c r="DD28" s="232"/>
      <c r="DE28" s="232"/>
      <c r="DF28" s="232"/>
      <c r="DG28" s="232"/>
      <c r="DH28" s="232"/>
      <c r="DI28" s="232"/>
      <c r="DJ28" s="232"/>
      <c r="DK28" s="232"/>
      <c r="DL28" s="232"/>
      <c r="DM28" s="232"/>
      <c r="DN28" s="232"/>
      <c r="DO28" s="232"/>
      <c r="DP28" s="232"/>
      <c r="DQ28" s="232"/>
      <c r="DR28" s="232"/>
      <c r="DS28" s="232"/>
      <c r="DT28" s="232"/>
      <c r="DU28" s="232"/>
      <c r="DV28" s="232"/>
      <c r="DW28" s="232"/>
      <c r="DX28" s="232"/>
      <c r="DY28" s="232"/>
      <c r="DZ28" s="232"/>
      <c r="EA28" s="232"/>
      <c r="EB28" s="232"/>
      <c r="EC28" s="232"/>
      <c r="ED28" s="232"/>
      <c r="EE28" s="232"/>
      <c r="EF28" s="232"/>
      <c r="EG28" s="232"/>
      <c r="EH28" s="232"/>
      <c r="EI28" s="232"/>
      <c r="EJ28" s="232"/>
      <c r="EK28" s="232"/>
      <c r="EL28" s="232"/>
      <c r="EM28" s="232"/>
      <c r="EN28" s="232"/>
      <c r="EO28" s="232"/>
      <c r="EP28" s="232"/>
      <c r="EQ28" s="232"/>
      <c r="ER28" s="232"/>
      <c r="ES28" s="232"/>
      <c r="ET28" s="232"/>
      <c r="EU28" s="232"/>
      <c r="EV28" s="232"/>
      <c r="EW28" s="232"/>
      <c r="EX28" s="232"/>
      <c r="EY28" s="232"/>
      <c r="EZ28" s="232"/>
      <c r="FA28" s="232"/>
      <c r="FB28" s="232"/>
      <c r="FC28" s="232"/>
      <c r="FD28" s="232"/>
      <c r="FE28" s="232"/>
      <c r="FF28" s="232"/>
      <c r="FG28" s="232"/>
      <c r="FH28" s="232"/>
      <c r="FI28" s="232"/>
      <c r="FJ28" s="232"/>
      <c r="FK28" s="232"/>
      <c r="FL28" s="232"/>
      <c r="FM28" s="232"/>
      <c r="FN28" s="232"/>
      <c r="FO28" s="232"/>
      <c r="FP28" s="232"/>
      <c r="FQ28" s="232"/>
      <c r="FR28" s="232"/>
      <c r="FS28" s="232"/>
      <c r="FT28" s="232"/>
      <c r="FU28" s="232"/>
      <c r="FV28" s="232"/>
      <c r="FW28" s="232"/>
      <c r="FX28" s="232"/>
      <c r="FY28" s="232"/>
      <c r="FZ28" s="232"/>
      <c r="GA28" s="232"/>
      <c r="GB28" s="232"/>
    </row>
    <row r="29" spans="1:184" s="223" customFormat="1" x14ac:dyDescent="0.25">
      <c r="A29" s="155" t="s">
        <v>2</v>
      </c>
      <c r="B29" s="33"/>
      <c r="C29" s="33"/>
      <c r="D29" s="33"/>
      <c r="E29" s="33"/>
      <c r="F29" s="33"/>
      <c r="G29" s="33"/>
      <c r="H29" s="33"/>
      <c r="I29" s="33"/>
      <c r="J29" s="33"/>
      <c r="K29" s="85"/>
      <c r="L29" s="150"/>
      <c r="M29" s="85"/>
      <c r="N29" s="85"/>
      <c r="O29" s="85"/>
      <c r="P29" s="85"/>
      <c r="Q29" s="127"/>
      <c r="R29" s="127"/>
      <c r="S29" s="127"/>
      <c r="T29" s="127"/>
      <c r="U29" s="85"/>
      <c r="V29" s="85"/>
      <c r="W29" s="85"/>
      <c r="X29" s="85"/>
      <c r="Y29" s="85"/>
      <c r="Z29" s="85"/>
      <c r="AA29" s="41"/>
      <c r="AB29" s="85"/>
      <c r="AC29" s="85"/>
      <c r="AD29" s="85"/>
      <c r="AE29" s="24"/>
      <c r="AF29" s="24"/>
      <c r="AG29" s="24"/>
      <c r="AH29" s="24"/>
      <c r="AI29" s="24"/>
      <c r="AJ29" s="24"/>
      <c r="AK29" s="24"/>
      <c r="AL29" s="24"/>
      <c r="AM29" s="24"/>
      <c r="AN29" s="24"/>
      <c r="AO29" s="24"/>
      <c r="AP29" s="24"/>
      <c r="AQ29" s="127">
        <v>1E-4</v>
      </c>
      <c r="AR29" s="127">
        <v>1E-4</v>
      </c>
      <c r="AS29" s="123">
        <v>1E-4</v>
      </c>
      <c r="AT29" s="127">
        <v>1E-4</v>
      </c>
      <c r="AU29" s="127">
        <v>1E-4</v>
      </c>
      <c r="AV29" s="127">
        <v>1E-4</v>
      </c>
      <c r="AW29" s="127">
        <v>1E-4</v>
      </c>
      <c r="AX29" s="127">
        <v>1E-4</v>
      </c>
      <c r="AY29" s="127">
        <v>1E-4</v>
      </c>
      <c r="AZ29" s="127">
        <v>1E-4</v>
      </c>
      <c r="BA29" s="127">
        <v>1E-4</v>
      </c>
      <c r="BB29" s="123">
        <v>1E-4</v>
      </c>
      <c r="BC29" s="219">
        <v>0</v>
      </c>
      <c r="BD29" s="219">
        <v>0</v>
      </c>
      <c r="BE29" s="219">
        <v>0</v>
      </c>
      <c r="BF29" s="219">
        <v>0</v>
      </c>
      <c r="BG29" s="219">
        <v>0</v>
      </c>
      <c r="BH29" s="219">
        <v>0</v>
      </c>
      <c r="BI29" s="219">
        <v>0</v>
      </c>
      <c r="BJ29" s="219">
        <v>0</v>
      </c>
      <c r="BK29" s="129">
        <v>0</v>
      </c>
      <c r="BL29" s="128">
        <v>0</v>
      </c>
      <c r="BM29" s="128">
        <v>0</v>
      </c>
      <c r="BN29" s="129">
        <v>0</v>
      </c>
      <c r="BO29" s="128">
        <v>0</v>
      </c>
      <c r="BP29" s="128">
        <v>0</v>
      </c>
      <c r="BQ29" s="129">
        <v>0</v>
      </c>
      <c r="BR29" s="128">
        <v>0</v>
      </c>
      <c r="BS29" s="128">
        <v>0</v>
      </c>
      <c r="BT29" s="129">
        <v>0</v>
      </c>
      <c r="BU29" s="128">
        <v>0</v>
      </c>
      <c r="BV29" s="128"/>
      <c r="BW29" s="129">
        <f>SUM(BU29:BV29)</f>
        <v>0</v>
      </c>
      <c r="BX29" s="128">
        <v>0</v>
      </c>
      <c r="BY29" s="128">
        <v>0</v>
      </c>
      <c r="BZ29" s="129">
        <v>0</v>
      </c>
      <c r="CA29" s="128">
        <v>0</v>
      </c>
      <c r="CB29" s="128"/>
      <c r="CC29" s="129">
        <f>SUM(CA29:CB29)</f>
        <v>0</v>
      </c>
      <c r="CD29" s="128"/>
      <c r="CE29" s="128"/>
      <c r="CF29" s="129">
        <f>SUM(CD29:CE29)</f>
        <v>0</v>
      </c>
      <c r="CG29" s="128">
        <v>0</v>
      </c>
      <c r="CH29" s="128"/>
      <c r="CI29" s="129">
        <f>SUM(CG29:CH29)</f>
        <v>0</v>
      </c>
      <c r="CJ29" s="128"/>
      <c r="CK29" s="128"/>
      <c r="CL29" s="129">
        <f>SUM(CJ29:CK29)</f>
        <v>0</v>
      </c>
      <c r="CM29" s="128"/>
      <c r="CN29" s="128"/>
      <c r="CO29" s="129">
        <f>SUM(CM29:CN29)</f>
        <v>0</v>
      </c>
      <c r="CP29" s="128"/>
      <c r="CQ29" s="128"/>
      <c r="CR29" s="129">
        <f>SUM(CP29:CQ29)</f>
        <v>0</v>
      </c>
      <c r="CS29" s="232"/>
      <c r="CT29" s="232"/>
      <c r="CU29" s="232"/>
      <c r="CV29" s="232"/>
      <c r="CW29" s="232"/>
      <c r="CX29" s="232"/>
      <c r="CY29" s="232"/>
      <c r="CZ29" s="232"/>
      <c r="DA29" s="232"/>
      <c r="DB29" s="232"/>
      <c r="DC29" s="232"/>
      <c r="DD29" s="232"/>
      <c r="DE29" s="232"/>
      <c r="DF29" s="232"/>
      <c r="DG29" s="232"/>
      <c r="DH29" s="232"/>
      <c r="DI29" s="232"/>
      <c r="DJ29" s="232"/>
      <c r="DK29" s="232"/>
      <c r="DL29" s="232"/>
      <c r="DM29" s="232"/>
      <c r="DN29" s="232"/>
      <c r="DO29" s="232"/>
      <c r="DP29" s="232"/>
      <c r="DQ29" s="232"/>
      <c r="DR29" s="232"/>
      <c r="DS29" s="232"/>
      <c r="DT29" s="232"/>
      <c r="DU29" s="232"/>
      <c r="DV29" s="232"/>
      <c r="DW29" s="232"/>
      <c r="DX29" s="232"/>
      <c r="DY29" s="232"/>
      <c r="DZ29" s="232"/>
      <c r="EA29" s="232"/>
      <c r="EB29" s="232"/>
      <c r="EC29" s="232"/>
      <c r="ED29" s="232"/>
      <c r="EE29" s="232"/>
      <c r="EF29" s="232"/>
      <c r="EG29" s="232"/>
      <c r="EH29" s="232"/>
      <c r="EI29" s="232"/>
      <c r="EJ29" s="232"/>
      <c r="EK29" s="232"/>
      <c r="EL29" s="232"/>
      <c r="EM29" s="232"/>
      <c r="EN29" s="232"/>
      <c r="EO29" s="232"/>
      <c r="EP29" s="232"/>
      <c r="EQ29" s="232"/>
      <c r="ER29" s="232"/>
      <c r="ES29" s="232"/>
      <c r="ET29" s="232"/>
      <c r="EU29" s="232"/>
      <c r="EV29" s="232"/>
      <c r="EW29" s="232"/>
      <c r="EX29" s="232"/>
      <c r="EY29" s="232"/>
      <c r="EZ29" s="232"/>
      <c r="FA29" s="232"/>
      <c r="FB29" s="232"/>
      <c r="FC29" s="232"/>
      <c r="FD29" s="232"/>
      <c r="FE29" s="232"/>
      <c r="FF29" s="232"/>
      <c r="FG29" s="232"/>
      <c r="FH29" s="232"/>
      <c r="FI29" s="232"/>
      <c r="FJ29" s="232"/>
      <c r="FK29" s="232"/>
      <c r="FL29" s="232"/>
      <c r="FM29" s="232"/>
      <c r="FN29" s="232"/>
      <c r="FO29" s="232"/>
      <c r="FP29" s="232"/>
      <c r="FQ29" s="232"/>
      <c r="FR29" s="232"/>
      <c r="FS29" s="232"/>
      <c r="FT29" s="232"/>
      <c r="FU29" s="232"/>
      <c r="FV29" s="232"/>
      <c r="FW29" s="232"/>
      <c r="FX29" s="232"/>
      <c r="FY29" s="232"/>
      <c r="FZ29" s="232"/>
      <c r="GA29" s="232"/>
      <c r="GB29" s="232"/>
    </row>
    <row r="30" spans="1:184" customFormat="1" x14ac:dyDescent="0.25">
      <c r="A30" s="155" t="s">
        <v>3</v>
      </c>
      <c r="B30" s="31">
        <v>0</v>
      </c>
      <c r="C30" s="31">
        <v>1.72E-2</v>
      </c>
      <c r="D30" s="31">
        <v>1.72E-2</v>
      </c>
      <c r="E30" s="31">
        <v>0</v>
      </c>
      <c r="F30" s="31">
        <v>4.0899999999999999E-2</v>
      </c>
      <c r="G30" s="31">
        <v>4.0899999999999999E-2</v>
      </c>
      <c r="H30" s="31">
        <v>0</v>
      </c>
      <c r="I30" s="31"/>
      <c r="J30" s="31">
        <v>4.0899999999999999E-2</v>
      </c>
      <c r="K30" s="127">
        <v>4.0899999999999999E-2</v>
      </c>
      <c r="L30" s="127"/>
      <c r="M30" s="127">
        <v>0</v>
      </c>
      <c r="N30" s="127">
        <v>2.9999999999999997E-4</v>
      </c>
      <c r="O30" s="127">
        <f>N30+M30</f>
        <v>2.9999999999999997E-4</v>
      </c>
      <c r="P30" s="127"/>
      <c r="Q30" s="127"/>
      <c r="R30" s="127"/>
      <c r="S30" s="127">
        <v>1E-4</v>
      </c>
      <c r="T30" s="127"/>
      <c r="U30" s="127"/>
      <c r="V30" s="127">
        <v>1E-4</v>
      </c>
      <c r="W30" s="127">
        <f>V30+U30</f>
        <v>1E-4</v>
      </c>
      <c r="X30" s="127"/>
      <c r="Y30" s="127">
        <v>0</v>
      </c>
      <c r="Z30" s="127">
        <v>0</v>
      </c>
      <c r="AA30" s="123">
        <f>Z30+Y30</f>
        <v>0</v>
      </c>
      <c r="AB30" s="127">
        <v>1E-4</v>
      </c>
      <c r="AC30" s="127">
        <v>0</v>
      </c>
      <c r="AD30" s="127">
        <f>AC30+AB30</f>
        <v>1E-4</v>
      </c>
      <c r="AE30" s="127">
        <v>1E-4</v>
      </c>
      <c r="AF30" s="127">
        <v>0</v>
      </c>
      <c r="AG30" s="127">
        <f>AF30+AE30</f>
        <v>1E-4</v>
      </c>
      <c r="AH30" s="127">
        <v>0</v>
      </c>
      <c r="AI30" s="127">
        <v>0</v>
      </c>
      <c r="AJ30" s="127">
        <f>AI30+AH30</f>
        <v>0</v>
      </c>
      <c r="AK30" s="127">
        <v>1E-4</v>
      </c>
      <c r="AL30" s="127">
        <v>0</v>
      </c>
      <c r="AM30" s="127">
        <f>AL30+AK30</f>
        <v>1E-4</v>
      </c>
      <c r="AN30" s="127">
        <v>0</v>
      </c>
      <c r="AO30" s="127">
        <v>1E-4</v>
      </c>
      <c r="AP30" s="127">
        <f>AO30+AN30</f>
        <v>1E-4</v>
      </c>
      <c r="AQ30" s="127">
        <v>1E-4</v>
      </c>
      <c r="AR30" s="127">
        <v>1E-4</v>
      </c>
      <c r="AS30" s="123">
        <v>1E-4</v>
      </c>
      <c r="AT30" s="127">
        <v>1E-4</v>
      </c>
      <c r="AU30" s="127">
        <v>0</v>
      </c>
      <c r="AV30" s="127">
        <f>AU30+AT30</f>
        <v>1E-4</v>
      </c>
      <c r="AW30" s="127">
        <v>0</v>
      </c>
      <c r="AX30" s="127">
        <v>0</v>
      </c>
      <c r="AY30" s="127">
        <f>SUM(AW30:AX30)</f>
        <v>0</v>
      </c>
      <c r="AZ30" s="127">
        <v>1E-4</v>
      </c>
      <c r="BA30" s="127">
        <v>1E-4</v>
      </c>
      <c r="BB30" s="123">
        <v>1E-4</v>
      </c>
      <c r="BC30" s="219">
        <v>0</v>
      </c>
      <c r="BD30" s="219">
        <v>0</v>
      </c>
      <c r="BE30" s="219">
        <v>0</v>
      </c>
      <c r="BF30" s="219">
        <v>0</v>
      </c>
      <c r="BG30" s="219">
        <v>0</v>
      </c>
      <c r="BH30" s="219">
        <v>0</v>
      </c>
      <c r="BI30" s="219">
        <v>0</v>
      </c>
      <c r="BJ30" s="219">
        <v>0</v>
      </c>
      <c r="BK30" s="129">
        <v>0</v>
      </c>
      <c r="BL30" s="128">
        <v>0</v>
      </c>
      <c r="BM30" s="128">
        <v>0</v>
      </c>
      <c r="BN30" s="129">
        <v>0</v>
      </c>
      <c r="BO30" s="128">
        <v>0</v>
      </c>
      <c r="BP30" s="128">
        <v>0</v>
      </c>
      <c r="BQ30" s="129">
        <v>0</v>
      </c>
      <c r="BR30" s="128">
        <v>0</v>
      </c>
      <c r="BS30" s="128">
        <v>0</v>
      </c>
      <c r="BT30" s="129">
        <v>0</v>
      </c>
      <c r="BU30" s="128">
        <v>0</v>
      </c>
      <c r="BV30" s="128"/>
      <c r="BW30" s="129">
        <f>SUM(BU30:BV30)</f>
        <v>0</v>
      </c>
      <c r="BX30" s="128">
        <v>0</v>
      </c>
      <c r="BY30" s="128">
        <v>0</v>
      </c>
      <c r="BZ30" s="129">
        <v>0</v>
      </c>
      <c r="CA30" s="128">
        <v>0</v>
      </c>
      <c r="CB30" s="128"/>
      <c r="CC30" s="129">
        <f>SUM(CA30:CB30)</f>
        <v>0</v>
      </c>
      <c r="CD30" s="128"/>
      <c r="CE30" s="128"/>
      <c r="CF30" s="129">
        <f>SUM(CD30:CE30)</f>
        <v>0</v>
      </c>
      <c r="CG30" s="128">
        <v>0</v>
      </c>
      <c r="CH30" s="128"/>
      <c r="CI30" s="129">
        <f>SUM(CG30:CH30)</f>
        <v>0</v>
      </c>
      <c r="CJ30" s="128"/>
      <c r="CK30" s="128"/>
      <c r="CL30" s="129">
        <f>SUM(CJ30:CK30)</f>
        <v>0</v>
      </c>
      <c r="CM30" s="128"/>
      <c r="CN30" s="128"/>
      <c r="CO30" s="129">
        <f>SUM(CM30:CN30)</f>
        <v>0</v>
      </c>
      <c r="CP30" s="128"/>
      <c r="CQ30" s="128"/>
      <c r="CR30" s="129">
        <f>SUM(CP30:CQ30)</f>
        <v>0</v>
      </c>
      <c r="CS30" s="232"/>
      <c r="CT30" s="232"/>
      <c r="CU30" s="232"/>
      <c r="CV30" s="232"/>
      <c r="CW30" s="232"/>
      <c r="CX30" s="232"/>
      <c r="CY30" s="232"/>
      <c r="CZ30" s="232"/>
      <c r="DA30" s="232"/>
      <c r="DB30" s="232"/>
      <c r="DC30" s="232"/>
      <c r="DD30" s="232"/>
      <c r="DE30" s="232"/>
      <c r="DF30" s="232"/>
      <c r="DG30" s="232"/>
      <c r="DH30" s="232"/>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232"/>
      <c r="EK30" s="232"/>
      <c r="EL30" s="232"/>
      <c r="EM30" s="232"/>
      <c r="EN30" s="232"/>
      <c r="EO30" s="232"/>
      <c r="EP30" s="232"/>
      <c r="EQ30" s="232"/>
      <c r="ER30" s="232"/>
      <c r="ES30" s="232"/>
      <c r="ET30" s="232"/>
      <c r="EU30" s="232"/>
      <c r="EV30" s="232"/>
      <c r="EW30" s="232"/>
      <c r="EX30" s="232"/>
      <c r="EY30" s="232"/>
      <c r="EZ30" s="232"/>
      <c r="FA30" s="232"/>
      <c r="FB30" s="232"/>
      <c r="FC30" s="232"/>
      <c r="FD30" s="232"/>
      <c r="FE30" s="232"/>
      <c r="FF30" s="232"/>
      <c r="FG30" s="232"/>
      <c r="FH30" s="232"/>
      <c r="FI30" s="232"/>
      <c r="FJ30" s="232"/>
      <c r="FK30" s="232"/>
      <c r="FL30" s="232"/>
      <c r="FM30" s="232"/>
      <c r="FN30" s="232"/>
      <c r="FO30" s="232"/>
      <c r="FP30" s="232"/>
      <c r="FQ30" s="232"/>
      <c r="FR30" s="232"/>
      <c r="FS30" s="232"/>
      <c r="FT30" s="232"/>
      <c r="FU30" s="232"/>
      <c r="FV30" s="232"/>
      <c r="FW30" s="232"/>
      <c r="FX30" s="232"/>
      <c r="FY30" s="232"/>
      <c r="FZ30" s="232"/>
      <c r="GA30" s="232"/>
      <c r="GB30" s="232"/>
    </row>
    <row r="31" spans="1:184" customFormat="1" x14ac:dyDescent="0.25">
      <c r="A31" s="156" t="s">
        <v>4</v>
      </c>
      <c r="B31" s="33"/>
      <c r="C31" s="33"/>
      <c r="D31" s="33"/>
      <c r="E31" s="33"/>
      <c r="F31" s="33"/>
      <c r="G31" s="33"/>
      <c r="H31" s="33"/>
      <c r="I31" s="33"/>
      <c r="J31" s="33"/>
      <c r="K31" s="85"/>
      <c r="L31" s="150"/>
      <c r="M31" s="85"/>
      <c r="N31" s="85"/>
      <c r="O31" s="85"/>
      <c r="P31" s="85"/>
      <c r="Q31" s="127"/>
      <c r="R31" s="127"/>
      <c r="S31" s="127"/>
      <c r="T31" s="127"/>
      <c r="U31" s="85"/>
      <c r="V31" s="85"/>
      <c r="W31" s="85"/>
      <c r="X31" s="85"/>
      <c r="Y31" s="85"/>
      <c r="Z31" s="85"/>
      <c r="AA31" s="41"/>
      <c r="AB31" s="85"/>
      <c r="AC31" s="85"/>
      <c r="AD31" s="127"/>
      <c r="AE31" s="24"/>
      <c r="AF31" s="24"/>
      <c r="AG31" s="24"/>
      <c r="AH31" s="24"/>
      <c r="AI31" s="24"/>
      <c r="AJ31" s="24"/>
      <c r="AK31" s="24"/>
      <c r="AL31" s="24"/>
      <c r="AM31" s="24"/>
      <c r="AN31" s="24"/>
      <c r="AO31" s="24"/>
      <c r="AP31" s="24"/>
      <c r="AQ31" s="24"/>
      <c r="AR31" s="24"/>
      <c r="AS31" s="211"/>
      <c r="AT31" s="24"/>
      <c r="AU31" s="24"/>
      <c r="AV31" s="24"/>
      <c r="AW31" s="24"/>
      <c r="AX31" s="24"/>
      <c r="AY31" s="24"/>
      <c r="AZ31" s="24"/>
      <c r="BA31" s="24"/>
      <c r="BB31" s="211"/>
      <c r="BC31" s="211"/>
      <c r="BD31" s="211"/>
      <c r="BE31" s="211"/>
      <c r="BF31" s="24"/>
      <c r="BG31" s="24"/>
      <c r="BH31" s="211"/>
      <c r="BI31" s="24"/>
      <c r="BJ31" s="24"/>
      <c r="BK31" s="48"/>
      <c r="BL31" s="50"/>
      <c r="BM31" s="50"/>
      <c r="BN31" s="48"/>
      <c r="BO31" s="50"/>
      <c r="BP31" s="50"/>
      <c r="BQ31" s="48"/>
      <c r="BR31" s="50"/>
      <c r="BS31" s="50"/>
      <c r="BT31" s="48"/>
      <c r="BU31" s="50"/>
      <c r="BV31" s="50"/>
      <c r="BW31" s="48"/>
      <c r="BX31" s="50"/>
      <c r="BY31" s="50"/>
      <c r="BZ31" s="48"/>
      <c r="CA31" s="50"/>
      <c r="CB31" s="50"/>
      <c r="CC31" s="48"/>
      <c r="CD31" s="50"/>
      <c r="CE31" s="50"/>
      <c r="CF31" s="48"/>
      <c r="CG31" s="50"/>
      <c r="CH31" s="50"/>
      <c r="CI31" s="48"/>
      <c r="CJ31" s="50"/>
      <c r="CK31" s="50"/>
      <c r="CL31" s="48"/>
      <c r="CM31" s="50"/>
      <c r="CN31" s="50"/>
      <c r="CO31" s="48"/>
      <c r="CP31" s="50"/>
      <c r="CQ31" s="50"/>
      <c r="CR31" s="48"/>
      <c r="CS31" s="232"/>
      <c r="CT31" s="232"/>
      <c r="CU31" s="232"/>
      <c r="CV31" s="232"/>
      <c r="CW31" s="232"/>
      <c r="CX31" s="232"/>
      <c r="CY31" s="232"/>
      <c r="CZ31" s="232"/>
      <c r="DA31" s="232"/>
      <c r="DB31" s="232"/>
      <c r="DC31" s="232"/>
      <c r="DD31" s="232"/>
      <c r="DE31" s="232"/>
      <c r="DF31" s="232"/>
      <c r="DG31" s="232"/>
      <c r="DH31" s="232"/>
      <c r="DI31" s="232"/>
      <c r="DJ31" s="232"/>
      <c r="DK31" s="232"/>
      <c r="DL31" s="232"/>
      <c r="DM31" s="232"/>
      <c r="DN31" s="232"/>
      <c r="DO31" s="232"/>
      <c r="DP31" s="232"/>
      <c r="DQ31" s="232"/>
      <c r="DR31" s="232"/>
      <c r="DS31" s="232"/>
      <c r="DT31" s="232"/>
      <c r="DU31" s="232"/>
      <c r="DV31" s="232"/>
      <c r="DW31" s="232"/>
      <c r="DX31" s="232"/>
      <c r="DY31" s="232"/>
      <c r="DZ31" s="232"/>
      <c r="EA31" s="232"/>
      <c r="EB31" s="232"/>
      <c r="EC31" s="232"/>
      <c r="ED31" s="232"/>
      <c r="EE31" s="232"/>
      <c r="EF31" s="232"/>
      <c r="EG31" s="232"/>
      <c r="EH31" s="232"/>
      <c r="EI31" s="232"/>
      <c r="EJ31" s="232"/>
      <c r="EK31" s="232"/>
      <c r="EL31" s="232"/>
      <c r="EM31" s="232"/>
      <c r="EN31" s="232"/>
      <c r="EO31" s="232"/>
      <c r="EP31" s="232"/>
      <c r="EQ31" s="232"/>
      <c r="ER31" s="232"/>
      <c r="ES31" s="232"/>
      <c r="ET31" s="232"/>
      <c r="EU31" s="232"/>
      <c r="EV31" s="232"/>
      <c r="EW31" s="232"/>
      <c r="EX31" s="232"/>
      <c r="EY31" s="232"/>
      <c r="EZ31" s="232"/>
      <c r="FA31" s="232"/>
      <c r="FB31" s="232"/>
      <c r="FC31" s="232"/>
      <c r="FD31" s="232"/>
      <c r="FE31" s="232"/>
      <c r="FF31" s="232"/>
      <c r="FG31" s="232"/>
      <c r="FH31" s="232"/>
      <c r="FI31" s="232"/>
      <c r="FJ31" s="232"/>
      <c r="FK31" s="232"/>
      <c r="FL31" s="232"/>
      <c r="FM31" s="232"/>
      <c r="FN31" s="232"/>
      <c r="FO31" s="232"/>
      <c r="FP31" s="232"/>
      <c r="FQ31" s="232"/>
      <c r="FR31" s="232"/>
      <c r="FS31" s="232"/>
      <c r="FT31" s="232"/>
      <c r="FU31" s="232"/>
      <c r="FV31" s="232"/>
      <c r="FW31" s="232"/>
      <c r="FX31" s="232"/>
      <c r="FY31" s="232"/>
      <c r="FZ31" s="232"/>
      <c r="GA31" s="232"/>
      <c r="GB31" s="232"/>
    </row>
    <row r="32" spans="1:184" customFormat="1" x14ac:dyDescent="0.25">
      <c r="A32" s="157" t="s">
        <v>228</v>
      </c>
      <c r="B32" s="127">
        <v>0</v>
      </c>
      <c r="C32" s="127">
        <v>7.7999999999999996E-3</v>
      </c>
      <c r="D32" s="127">
        <v>7.7999999999999996E-3</v>
      </c>
      <c r="E32" s="127">
        <v>0</v>
      </c>
      <c r="F32" s="127">
        <v>3.1099999999999999E-2</v>
      </c>
      <c r="G32" s="127">
        <v>3.1099999999999999E-2</v>
      </c>
      <c r="H32" s="127">
        <v>0</v>
      </c>
      <c r="I32" s="127"/>
      <c r="J32" s="127">
        <v>3.1099999999999999E-2</v>
      </c>
      <c r="K32" s="127">
        <v>3.1099999999999999E-2</v>
      </c>
      <c r="L32" s="127"/>
      <c r="M32" s="127">
        <v>0</v>
      </c>
      <c r="N32" s="127">
        <v>0.72919999999999996</v>
      </c>
      <c r="O32" s="127">
        <f>N32+M32</f>
        <v>0.72919999999999996</v>
      </c>
      <c r="P32" s="127"/>
      <c r="Q32" s="127"/>
      <c r="R32" s="127">
        <v>1</v>
      </c>
      <c r="S32" s="127">
        <v>1</v>
      </c>
      <c r="T32" s="127"/>
      <c r="U32" s="85">
        <v>0</v>
      </c>
      <c r="V32" s="85">
        <v>0.35830000000000001</v>
      </c>
      <c r="W32" s="85">
        <f>V32+U32</f>
        <v>0.35830000000000001</v>
      </c>
      <c r="X32" s="85"/>
      <c r="Y32" s="85">
        <v>0</v>
      </c>
      <c r="Z32" s="85">
        <v>0</v>
      </c>
      <c r="AA32" s="123">
        <f>Z32+Y32</f>
        <v>0</v>
      </c>
      <c r="AB32" s="85">
        <v>1E-4</v>
      </c>
      <c r="AC32" s="85">
        <v>0</v>
      </c>
      <c r="AD32" s="127">
        <f>AC32+AB32</f>
        <v>1E-4</v>
      </c>
      <c r="AE32" s="127">
        <v>1E-4</v>
      </c>
      <c r="AF32" s="127">
        <v>0</v>
      </c>
      <c r="AG32" s="127">
        <f>AF32+AE32</f>
        <v>1E-4</v>
      </c>
      <c r="AH32" s="127">
        <v>0</v>
      </c>
      <c r="AI32" s="127">
        <v>0</v>
      </c>
      <c r="AJ32" s="127">
        <f>AI32+AH32</f>
        <v>0</v>
      </c>
      <c r="AK32" s="127">
        <v>1E-4</v>
      </c>
      <c r="AL32" s="127">
        <v>0</v>
      </c>
      <c r="AM32" s="127">
        <f>AL32+AK32</f>
        <v>1E-4</v>
      </c>
      <c r="AN32" s="127">
        <v>0</v>
      </c>
      <c r="AO32" s="127">
        <v>1E-4</v>
      </c>
      <c r="AP32" s="127">
        <f>AO32+AN32</f>
        <v>1E-4</v>
      </c>
      <c r="AQ32" s="127">
        <v>1E-4</v>
      </c>
      <c r="AR32" s="127">
        <v>1E-4</v>
      </c>
      <c r="AS32" s="123">
        <v>1E-4</v>
      </c>
      <c r="AT32" s="127">
        <v>1E-4</v>
      </c>
      <c r="AU32" s="127">
        <v>0</v>
      </c>
      <c r="AV32" s="127">
        <f>AU32+AT32</f>
        <v>1E-4</v>
      </c>
      <c r="AW32" s="127">
        <v>0</v>
      </c>
      <c r="AX32" s="127">
        <v>0</v>
      </c>
      <c r="AY32" s="127">
        <f>SUM(AW32:AX32)</f>
        <v>0</v>
      </c>
      <c r="AZ32" s="127">
        <v>1E-4</v>
      </c>
      <c r="BA32" s="127">
        <v>1E-4</v>
      </c>
      <c r="BB32" s="123">
        <v>1E-4</v>
      </c>
      <c r="BC32" s="219">
        <v>0</v>
      </c>
      <c r="BD32" s="219">
        <v>0</v>
      </c>
      <c r="BE32" s="219">
        <v>0</v>
      </c>
      <c r="BF32" s="219">
        <v>0</v>
      </c>
      <c r="BG32" s="219">
        <v>0</v>
      </c>
      <c r="BH32" s="219">
        <v>0</v>
      </c>
      <c r="BI32" s="219">
        <v>0</v>
      </c>
      <c r="BJ32" s="219">
        <v>0</v>
      </c>
      <c r="BK32" s="129">
        <v>0</v>
      </c>
      <c r="BL32" s="128">
        <v>0</v>
      </c>
      <c r="BM32" s="128">
        <v>0</v>
      </c>
      <c r="BN32" s="129">
        <v>0</v>
      </c>
      <c r="BO32" s="128">
        <v>0</v>
      </c>
      <c r="BP32" s="128">
        <v>0</v>
      </c>
      <c r="BQ32" s="129">
        <v>0</v>
      </c>
      <c r="BR32" s="128">
        <v>0</v>
      </c>
      <c r="BS32" s="128">
        <v>0</v>
      </c>
      <c r="BT32" s="129">
        <v>0</v>
      </c>
      <c r="BU32" s="128">
        <v>0</v>
      </c>
      <c r="BV32" s="128"/>
      <c r="BW32" s="129">
        <f>SUM(BU32:BV32)</f>
        <v>0</v>
      </c>
      <c r="BX32" s="128">
        <v>0</v>
      </c>
      <c r="BY32" s="128">
        <v>0</v>
      </c>
      <c r="BZ32" s="129">
        <v>0</v>
      </c>
      <c r="CA32" s="128">
        <v>0</v>
      </c>
      <c r="CB32" s="128"/>
      <c r="CC32" s="129">
        <f>SUM(CA32:CB32)</f>
        <v>0</v>
      </c>
      <c r="CD32" s="128"/>
      <c r="CE32" s="128"/>
      <c r="CF32" s="129">
        <f>SUM(CD32:CE32)</f>
        <v>0</v>
      </c>
      <c r="CG32" s="128">
        <v>0</v>
      </c>
      <c r="CH32" s="128"/>
      <c r="CI32" s="129">
        <f>SUM(CG32:CH32)</f>
        <v>0</v>
      </c>
      <c r="CJ32" s="128"/>
      <c r="CK32" s="128"/>
      <c r="CL32" s="129">
        <f>SUM(CJ32:CK32)</f>
        <v>0</v>
      </c>
      <c r="CM32" s="128"/>
      <c r="CN32" s="128"/>
      <c r="CO32" s="129">
        <f>SUM(CM32:CN32)</f>
        <v>0</v>
      </c>
      <c r="CP32" s="128"/>
      <c r="CQ32" s="128"/>
      <c r="CR32" s="129">
        <f>SUM(CP32:CQ32)</f>
        <v>0</v>
      </c>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row>
    <row r="33" spans="1:409" customFormat="1" ht="15.75" x14ac:dyDescent="0.25">
      <c r="A33" s="194" t="s">
        <v>157</v>
      </c>
      <c r="B33" s="121">
        <v>26.452400000000001</v>
      </c>
      <c r="C33" s="121">
        <v>2.9883000000000002</v>
      </c>
      <c r="D33" s="121">
        <v>29.4407</v>
      </c>
      <c r="E33" s="121">
        <v>29.5596</v>
      </c>
      <c r="F33" s="121">
        <v>5.6837</v>
      </c>
      <c r="G33" s="121">
        <v>35.243299999999998</v>
      </c>
      <c r="H33" s="121">
        <v>0</v>
      </c>
      <c r="I33" s="121">
        <v>29.373999999999999</v>
      </c>
      <c r="J33" s="121">
        <v>3.1101000000000001</v>
      </c>
      <c r="K33" s="121">
        <v>32.484099999999998</v>
      </c>
      <c r="L33" s="121">
        <v>0</v>
      </c>
      <c r="M33" s="121">
        <f>M32+M30+M27+M26+M25+M22</f>
        <v>34.49</v>
      </c>
      <c r="N33" s="121">
        <f>N32+N30+N27+N26+N25+N22</f>
        <v>3.4990999999999999</v>
      </c>
      <c r="O33" s="121">
        <v>37.989100000000001</v>
      </c>
      <c r="P33" s="121"/>
      <c r="Q33" s="121">
        <v>31.228100000000001</v>
      </c>
      <c r="R33" s="121">
        <v>6.5</v>
      </c>
      <c r="S33" s="121">
        <v>37.728099999999998</v>
      </c>
      <c r="T33" s="121">
        <v>0</v>
      </c>
      <c r="U33" s="124">
        <v>38.363700000000001</v>
      </c>
      <c r="V33" s="124">
        <v>5.9034000000000004</v>
      </c>
      <c r="W33" s="124">
        <v>44.267099999999999</v>
      </c>
      <c r="X33" s="124"/>
      <c r="Y33" s="124">
        <f t="shared" ref="Y33:AO33" si="19">SUM(Y22:Y32)</f>
        <v>35.5458</v>
      </c>
      <c r="Z33" s="124">
        <f t="shared" si="19"/>
        <v>4.7731000000000003</v>
      </c>
      <c r="AA33" s="124">
        <f t="shared" si="19"/>
        <v>40.318899999999999</v>
      </c>
      <c r="AB33" s="124">
        <f t="shared" si="19"/>
        <v>40.502900000000004</v>
      </c>
      <c r="AC33" s="124">
        <f t="shared" si="19"/>
        <v>0</v>
      </c>
      <c r="AD33" s="124">
        <f t="shared" si="19"/>
        <v>40.502900000000004</v>
      </c>
      <c r="AE33" s="124">
        <f t="shared" si="19"/>
        <v>41.013700000000007</v>
      </c>
      <c r="AF33" s="124">
        <f t="shared" si="19"/>
        <v>0</v>
      </c>
      <c r="AG33" s="124">
        <f t="shared" si="19"/>
        <v>41.013700000000007</v>
      </c>
      <c r="AH33" s="124">
        <f t="shared" si="19"/>
        <v>33.857899999999994</v>
      </c>
      <c r="AI33" s="124">
        <f t="shared" si="19"/>
        <v>0</v>
      </c>
      <c r="AJ33" s="124">
        <f t="shared" si="19"/>
        <v>33.857899999999994</v>
      </c>
      <c r="AK33" s="124">
        <f t="shared" si="19"/>
        <v>49.835599999999999</v>
      </c>
      <c r="AL33" s="124">
        <f t="shared" si="19"/>
        <v>0</v>
      </c>
      <c r="AM33" s="124">
        <f t="shared" si="19"/>
        <v>49.835599999999999</v>
      </c>
      <c r="AN33" s="124">
        <f t="shared" si="19"/>
        <v>46.294300000000007</v>
      </c>
      <c r="AO33" s="124">
        <f t="shared" si="19"/>
        <v>3.0000000000000003E-4</v>
      </c>
      <c r="AP33" s="124">
        <f t="shared" ref="AP33:BE33" si="20">SUM(AP22:AP32)</f>
        <v>46.29460000000001</v>
      </c>
      <c r="AQ33" s="124">
        <f t="shared" si="20"/>
        <v>37.090000000000011</v>
      </c>
      <c r="AR33" s="124">
        <f t="shared" si="20"/>
        <v>6.0000000000000006E-4</v>
      </c>
      <c r="AS33" s="124">
        <f t="shared" si="20"/>
        <v>37.090300000000006</v>
      </c>
      <c r="AT33" s="124">
        <f t="shared" si="20"/>
        <v>47.616650000000007</v>
      </c>
      <c r="AU33" s="124">
        <f t="shared" si="20"/>
        <v>1E-4</v>
      </c>
      <c r="AV33" s="124">
        <f t="shared" si="20"/>
        <v>47.616650000000007</v>
      </c>
      <c r="AW33" s="124">
        <f t="shared" si="20"/>
        <v>47.861880000000006</v>
      </c>
      <c r="AX33" s="124">
        <f t="shared" si="20"/>
        <v>1E-4</v>
      </c>
      <c r="AY33" s="124">
        <f t="shared" si="20"/>
        <v>47.861880000000006</v>
      </c>
      <c r="AZ33" s="124">
        <f t="shared" si="20"/>
        <v>42.43480000000001</v>
      </c>
      <c r="BA33" s="124">
        <f t="shared" si="20"/>
        <v>3.0000000000000003E-4</v>
      </c>
      <c r="BB33" s="124">
        <f t="shared" si="20"/>
        <v>42.43480000000001</v>
      </c>
      <c r="BC33" s="124">
        <f t="shared" si="20"/>
        <v>37.647999999999996</v>
      </c>
      <c r="BD33" s="124">
        <f t="shared" si="20"/>
        <v>0</v>
      </c>
      <c r="BE33" s="124">
        <f t="shared" si="20"/>
        <v>37.647999999999996</v>
      </c>
      <c r="BF33" s="124">
        <f>SUM(BF22:BF32)</f>
        <v>44.291000000000004</v>
      </c>
      <c r="BG33" s="124">
        <f t="shared" ref="BG33:BS33" si="21">SUM(BG22:BG32)</f>
        <v>0</v>
      </c>
      <c r="BH33" s="124">
        <f t="shared" si="21"/>
        <v>44.291000000000004</v>
      </c>
      <c r="BI33" s="124">
        <f t="shared" si="21"/>
        <v>38.834200000000003</v>
      </c>
      <c r="BJ33" s="124">
        <f t="shared" si="21"/>
        <v>0</v>
      </c>
      <c r="BK33" s="124">
        <f t="shared" si="21"/>
        <v>38.834200000000003</v>
      </c>
      <c r="BL33" s="124">
        <f t="shared" si="21"/>
        <v>35.494700000000002</v>
      </c>
      <c r="BM33" s="124">
        <f t="shared" si="21"/>
        <v>0</v>
      </c>
      <c r="BN33" s="124">
        <f t="shared" si="21"/>
        <v>35.494700000000002</v>
      </c>
      <c r="BO33" s="124">
        <f t="shared" si="21"/>
        <v>55.515500000000003</v>
      </c>
      <c r="BP33" s="124">
        <f t="shared" si="21"/>
        <v>0</v>
      </c>
      <c r="BQ33" s="124">
        <f t="shared" si="21"/>
        <v>55.515500000000003</v>
      </c>
      <c r="BR33" s="124">
        <f>SUM(BR22:BR32)</f>
        <v>49.292700000000004</v>
      </c>
      <c r="BS33" s="124">
        <f t="shared" si="21"/>
        <v>0</v>
      </c>
      <c r="BT33" s="124">
        <f>SUM(BT22:BT32)</f>
        <v>49.292700000000004</v>
      </c>
      <c r="BU33" s="124">
        <f t="shared" ref="BU33:CO33" si="22">SUM(BU22:BU32)</f>
        <v>47.078199999999995</v>
      </c>
      <c r="BV33" s="124">
        <f t="shared" si="22"/>
        <v>0</v>
      </c>
      <c r="BW33" s="124">
        <f t="shared" si="22"/>
        <v>47.078199999999995</v>
      </c>
      <c r="BX33" s="124">
        <f t="shared" si="22"/>
        <v>56.910200000000003</v>
      </c>
      <c r="BY33" s="124">
        <f t="shared" si="22"/>
        <v>0</v>
      </c>
      <c r="BZ33" s="124">
        <f t="shared" si="22"/>
        <v>56.910200000000003</v>
      </c>
      <c r="CA33" s="124">
        <f t="shared" si="22"/>
        <v>82.839799999999997</v>
      </c>
      <c r="CB33" s="124">
        <f t="shared" si="22"/>
        <v>0</v>
      </c>
      <c r="CC33" s="124">
        <f t="shared" si="22"/>
        <v>82.839799999999997</v>
      </c>
      <c r="CD33" s="124">
        <f>SUM(CD23:CD32)</f>
        <v>79.442100000000011</v>
      </c>
      <c r="CE33" s="124">
        <f t="shared" si="22"/>
        <v>0</v>
      </c>
      <c r="CF33" s="124">
        <f t="shared" si="22"/>
        <v>79.442100000000011</v>
      </c>
      <c r="CG33" s="124">
        <f t="shared" si="22"/>
        <v>65.477900000000005</v>
      </c>
      <c r="CH33" s="124">
        <f t="shared" si="22"/>
        <v>0</v>
      </c>
      <c r="CI33" s="124">
        <f t="shared" si="22"/>
        <v>25.168900000000001</v>
      </c>
      <c r="CJ33" s="124">
        <f>SUM(CJ22:CJ32)</f>
        <v>64.028000000000006</v>
      </c>
      <c r="CK33" s="124">
        <f t="shared" si="22"/>
        <v>0</v>
      </c>
      <c r="CL33" s="124">
        <f t="shared" si="22"/>
        <v>64.028000000000006</v>
      </c>
      <c r="CM33" s="124">
        <f>SUM(CM22:CM32)</f>
        <v>67.302099999999996</v>
      </c>
      <c r="CN33" s="124">
        <f t="shared" si="22"/>
        <v>0</v>
      </c>
      <c r="CO33" s="124">
        <f t="shared" si="22"/>
        <v>67.302099999999996</v>
      </c>
      <c r="CP33" s="124">
        <f>SUM(CP22:CP32)</f>
        <v>71.765100000000004</v>
      </c>
      <c r="CQ33" s="124">
        <f t="shared" ref="CQ33:CR33" si="23">SUM(CQ22:CQ32)</f>
        <v>0</v>
      </c>
      <c r="CR33" s="124">
        <f t="shared" si="23"/>
        <v>71.765100000000004</v>
      </c>
      <c r="CS33" s="232"/>
      <c r="CT33" s="232"/>
      <c r="CU33" s="232"/>
      <c r="CV33" s="232"/>
      <c r="CW33" s="232"/>
      <c r="CX33" s="232"/>
      <c r="CY33" s="232"/>
      <c r="CZ33" s="232"/>
      <c r="DA33" s="232"/>
      <c r="DB33" s="232"/>
      <c r="DC33" s="232"/>
      <c r="DD33" s="232"/>
      <c r="DE33" s="232"/>
      <c r="DF33" s="232"/>
      <c r="DG33" s="232"/>
      <c r="DH33" s="232"/>
      <c r="DI33" s="232"/>
      <c r="DJ33" s="232"/>
      <c r="DK33" s="232"/>
      <c r="DL33" s="232"/>
      <c r="DM33" s="232"/>
      <c r="DN33" s="232"/>
      <c r="DO33" s="232"/>
      <c r="DP33" s="232"/>
      <c r="DQ33" s="232"/>
      <c r="DR33" s="232"/>
      <c r="DS33" s="232"/>
      <c r="DT33" s="232"/>
      <c r="DU33" s="232"/>
      <c r="DV33" s="232"/>
      <c r="DW33" s="232"/>
      <c r="DX33" s="232"/>
      <c r="DY33" s="232"/>
      <c r="DZ33" s="232"/>
      <c r="EA33" s="232"/>
      <c r="EB33" s="232"/>
      <c r="EC33" s="232"/>
      <c r="ED33" s="232"/>
      <c r="EE33" s="232"/>
      <c r="EF33" s="232"/>
      <c r="EG33" s="232"/>
      <c r="EH33" s="232"/>
      <c r="EI33" s="232"/>
      <c r="EJ33" s="232"/>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row>
    <row r="34" spans="1:409" customFormat="1" x14ac:dyDescent="0.25">
      <c r="A34" s="195" t="s">
        <v>5</v>
      </c>
      <c r="B34" s="122">
        <v>51.9666</v>
      </c>
      <c r="C34" s="122">
        <v>25.3081</v>
      </c>
      <c r="D34" s="122">
        <v>77.274699999999996</v>
      </c>
      <c r="E34" s="122">
        <v>58.160400000000003</v>
      </c>
      <c r="F34" s="122">
        <v>74.761799999999994</v>
      </c>
      <c r="G34" s="122">
        <v>132.9222</v>
      </c>
      <c r="H34" s="122">
        <v>30.931799999999999</v>
      </c>
      <c r="I34" s="122">
        <v>60.074100000000001</v>
      </c>
      <c r="J34" s="122">
        <v>48.080300000000001</v>
      </c>
      <c r="K34" s="122">
        <v>108.1544</v>
      </c>
      <c r="L34" s="122">
        <v>10.64</v>
      </c>
      <c r="M34" s="122">
        <v>57.877000000000002</v>
      </c>
      <c r="N34" s="122">
        <v>29.4695</v>
      </c>
      <c r="O34" s="122">
        <f>N34+M34</f>
        <v>87.346500000000006</v>
      </c>
      <c r="P34" s="122"/>
      <c r="Q34" s="122">
        <v>63.901899999999998</v>
      </c>
      <c r="R34" s="122">
        <v>128.30240000000001</v>
      </c>
      <c r="S34" s="122">
        <v>192.20429999999999</v>
      </c>
      <c r="T34" s="122">
        <v>10.64</v>
      </c>
      <c r="U34" s="53">
        <v>64.316900000000004</v>
      </c>
      <c r="V34" s="53">
        <v>51.087000000000003</v>
      </c>
      <c r="W34" s="53">
        <f>V34+U34</f>
        <v>115.40390000000001</v>
      </c>
      <c r="X34" s="53"/>
      <c r="Y34" s="53">
        <v>61.1601</v>
      </c>
      <c r="Z34" s="53">
        <v>38.730400000000003</v>
      </c>
      <c r="AA34" s="53">
        <f>Z34+Y34</f>
        <v>99.890500000000003</v>
      </c>
      <c r="AB34" s="53">
        <v>115.7323</v>
      </c>
      <c r="AC34" s="53">
        <v>5.0002000000000004</v>
      </c>
      <c r="AD34" s="122">
        <f>AC34+AB34</f>
        <v>120.7325</v>
      </c>
      <c r="AE34" s="172">
        <v>117.2124</v>
      </c>
      <c r="AF34" s="172">
        <v>4.0000000000000002E-4</v>
      </c>
      <c r="AG34" s="172">
        <f>AF34+AE34</f>
        <v>117.2128</v>
      </c>
      <c r="AH34" s="172">
        <v>108.2098</v>
      </c>
      <c r="AI34" s="172">
        <v>0</v>
      </c>
      <c r="AJ34" s="172">
        <f>AI34+AH34</f>
        <v>108.2098</v>
      </c>
      <c r="AK34" s="172">
        <v>135.60290000000001</v>
      </c>
      <c r="AL34" s="172">
        <v>4.0000000000000002E-4</v>
      </c>
      <c r="AM34" s="172">
        <f>AL34+AK34</f>
        <v>135.60330000000002</v>
      </c>
      <c r="AN34" s="172">
        <v>135.01750000000001</v>
      </c>
      <c r="AO34" s="172">
        <v>2.0000000000000001E-4</v>
      </c>
      <c r="AP34" s="172">
        <f>AO34+AN34</f>
        <v>135.01770000000002</v>
      </c>
      <c r="AQ34" s="172">
        <v>110.67570000000001</v>
      </c>
      <c r="AR34" s="172">
        <v>0</v>
      </c>
      <c r="AS34" s="122">
        <f>SUM(AQ34:AR34)</f>
        <v>110.67570000000001</v>
      </c>
      <c r="AT34" s="172">
        <v>135.38570000000001</v>
      </c>
      <c r="AU34" s="172">
        <v>2.0000000000000001E-4</v>
      </c>
      <c r="AV34" s="172">
        <f>AU34+AT34</f>
        <v>135.38590000000002</v>
      </c>
      <c r="AW34" s="172">
        <v>122.6357</v>
      </c>
      <c r="AX34" s="172">
        <v>2.0000000000000001E-4</v>
      </c>
      <c r="AY34" s="172">
        <f>SUM(AW34:AX34)</f>
        <v>122.63590000000001</v>
      </c>
      <c r="AZ34" s="172">
        <v>111.9366</v>
      </c>
      <c r="BA34" s="172">
        <v>1E-4</v>
      </c>
      <c r="BB34" s="122">
        <f>SUM(AZ34:BA34)</f>
        <v>111.9367</v>
      </c>
      <c r="BC34" s="122">
        <v>79.161900000000003</v>
      </c>
      <c r="BD34" s="122">
        <v>0</v>
      </c>
      <c r="BE34" s="122">
        <f>SUM(BC34:BD34)</f>
        <v>79.161900000000003</v>
      </c>
      <c r="BF34" s="172">
        <v>127.43</v>
      </c>
      <c r="BG34" s="172">
        <v>0</v>
      </c>
      <c r="BH34" s="122">
        <f>SUM(BF34:BG34)</f>
        <v>127.43</v>
      </c>
      <c r="BI34" s="122">
        <v>92.536000000000001</v>
      </c>
      <c r="BJ34" s="122">
        <v>2.0000000000000001E-4</v>
      </c>
      <c r="BK34" s="122">
        <f>SUM(BI34:BJ34)</f>
        <v>92.536200000000008</v>
      </c>
      <c r="BL34" s="122">
        <v>88.412999999999997</v>
      </c>
      <c r="BM34" s="122">
        <v>0</v>
      </c>
      <c r="BN34" s="122">
        <f>SUM(BL34:BM34)</f>
        <v>88.412999999999997</v>
      </c>
      <c r="BO34" s="122">
        <v>153.31</v>
      </c>
      <c r="BP34" s="122">
        <v>0</v>
      </c>
      <c r="BQ34" s="122">
        <f>SUM(BO34:BP34)</f>
        <v>153.31</v>
      </c>
      <c r="BR34" s="122">
        <v>179.70410000000001</v>
      </c>
      <c r="BS34" s="122">
        <v>0</v>
      </c>
      <c r="BT34" s="122">
        <f>SUM(BR34:BS34)</f>
        <v>179.70410000000001</v>
      </c>
      <c r="BU34" s="122">
        <v>173.64920000000001</v>
      </c>
      <c r="BV34" s="122"/>
      <c r="BW34" s="122">
        <f>SUM(BU34:BV34)</f>
        <v>173.64920000000001</v>
      </c>
      <c r="BX34" s="122">
        <v>143.96719999999999</v>
      </c>
      <c r="BY34" s="122">
        <v>1E-4</v>
      </c>
      <c r="BZ34" s="122">
        <f>SUM(BX34:BY34)</f>
        <v>143.96729999999999</v>
      </c>
      <c r="CA34" s="122">
        <v>273.81189999999998</v>
      </c>
      <c r="CB34" s="122">
        <v>0</v>
      </c>
      <c r="CC34" s="122">
        <f>SUM(CA34:CB34)</f>
        <v>273.81189999999998</v>
      </c>
      <c r="CD34" s="122">
        <v>262.3064</v>
      </c>
      <c r="CE34" s="122"/>
      <c r="CF34" s="122">
        <f>SUM(CD34:CE34)</f>
        <v>262.3064</v>
      </c>
      <c r="CG34" s="122">
        <v>192.23750000000001</v>
      </c>
      <c r="CH34" s="122">
        <v>1E-4</v>
      </c>
      <c r="CI34" s="122">
        <f>SUM(CG34:CH34)</f>
        <v>192.23760000000001</v>
      </c>
      <c r="CJ34" s="122">
        <v>364.80410000000001</v>
      </c>
      <c r="CK34" s="122">
        <v>1E-4</v>
      </c>
      <c r="CL34" s="122">
        <f>SUM(CJ34:CK34)</f>
        <v>364.80419999999998</v>
      </c>
      <c r="CM34" s="122">
        <v>168.93180000000001</v>
      </c>
      <c r="CN34" s="122">
        <v>1E-4</v>
      </c>
      <c r="CO34" s="122">
        <f>SUM(CM34:CN34)</f>
        <v>168.93190000000001</v>
      </c>
      <c r="CP34" s="122">
        <v>224.6437</v>
      </c>
      <c r="CQ34" s="122">
        <v>1E-4</v>
      </c>
      <c r="CR34" s="122">
        <f>SUM(CP34:CQ34)</f>
        <v>224.6438</v>
      </c>
      <c r="CS34" s="232"/>
      <c r="CT34" s="232"/>
      <c r="CU34" s="232"/>
      <c r="CV34" s="232"/>
      <c r="CW34" s="232"/>
      <c r="CX34" s="232"/>
      <c r="CY34" s="232"/>
      <c r="CZ34" s="232"/>
      <c r="DA34" s="232"/>
      <c r="DB34" s="232"/>
      <c r="DC34" s="232"/>
      <c r="DD34" s="232"/>
      <c r="DE34" s="232"/>
      <c r="DF34" s="232"/>
      <c r="DG34" s="232"/>
      <c r="DH34" s="232"/>
      <c r="DI34" s="232"/>
      <c r="DJ34" s="232"/>
      <c r="DK34" s="232"/>
      <c r="DL34" s="232"/>
      <c r="DM34" s="232"/>
      <c r="DN34" s="232"/>
      <c r="DO34" s="232"/>
      <c r="DP34" s="232"/>
      <c r="DQ34" s="232"/>
      <c r="DR34" s="232"/>
      <c r="DS34" s="232"/>
      <c r="DT34" s="232"/>
      <c r="DU34" s="232"/>
      <c r="DV34" s="232"/>
      <c r="DW34" s="232"/>
      <c r="DX34" s="232"/>
      <c r="DY34" s="232"/>
      <c r="DZ34" s="232"/>
      <c r="EA34" s="232"/>
      <c r="EB34" s="232"/>
      <c r="EC34" s="232"/>
      <c r="ED34" s="232"/>
      <c r="EE34" s="232"/>
      <c r="EF34" s="232"/>
      <c r="EG34" s="232"/>
      <c r="EH34" s="232"/>
      <c r="EI34" s="232"/>
      <c r="EJ34" s="232"/>
      <c r="EK34" s="232"/>
      <c r="EL34" s="232"/>
      <c r="EM34" s="232"/>
      <c r="EN34" s="232"/>
      <c r="EO34" s="232"/>
      <c r="EP34" s="232"/>
      <c r="EQ34" s="232"/>
      <c r="ER34" s="232"/>
      <c r="ES34" s="232"/>
      <c r="ET34" s="232"/>
      <c r="EU34" s="232"/>
      <c r="EV34" s="232"/>
      <c r="EW34" s="232"/>
      <c r="EX34" s="232"/>
      <c r="EY34" s="232"/>
      <c r="EZ34" s="232"/>
      <c r="FA34" s="232"/>
      <c r="FB34" s="232"/>
      <c r="FC34" s="232"/>
      <c r="FD34" s="232"/>
      <c r="FE34" s="232"/>
      <c r="FF34" s="232"/>
      <c r="FG34" s="232"/>
      <c r="FH34" s="232"/>
      <c r="FI34" s="232"/>
      <c r="FJ34" s="232"/>
      <c r="FK34" s="232"/>
      <c r="FL34" s="232"/>
      <c r="FM34" s="232"/>
      <c r="FN34" s="232"/>
      <c r="FO34" s="232"/>
      <c r="FP34" s="232"/>
      <c r="FQ34" s="232"/>
      <c r="FR34" s="232"/>
      <c r="FS34" s="232"/>
      <c r="FT34" s="232"/>
      <c r="FU34" s="232"/>
      <c r="FV34" s="232"/>
      <c r="FW34" s="232"/>
      <c r="FX34" s="232"/>
      <c r="FY34" s="232"/>
      <c r="FZ34" s="232"/>
      <c r="GA34" s="232"/>
      <c r="GB34" s="232"/>
    </row>
    <row r="35" spans="1:409" customFormat="1" x14ac:dyDescent="0.25">
      <c r="A35" s="155" t="s">
        <v>226</v>
      </c>
      <c r="B35" s="33"/>
      <c r="C35" s="33"/>
      <c r="D35" s="33"/>
      <c r="E35" s="33"/>
      <c r="F35" s="33"/>
      <c r="G35" s="33"/>
      <c r="H35" s="33"/>
      <c r="I35" s="33"/>
      <c r="J35" s="33"/>
      <c r="K35" s="24"/>
      <c r="L35" s="33"/>
      <c r="M35" s="24"/>
      <c r="N35" s="24"/>
      <c r="O35" s="24"/>
      <c r="P35" s="24"/>
      <c r="Q35" s="31"/>
      <c r="R35" s="31"/>
      <c r="S35" s="31"/>
      <c r="T35" s="31"/>
      <c r="U35" s="24"/>
      <c r="V35" s="24"/>
      <c r="W35" s="24"/>
      <c r="X35" s="24"/>
      <c r="Y35" s="24"/>
      <c r="Z35" s="24"/>
      <c r="AA35" s="385"/>
      <c r="AB35" s="24"/>
      <c r="AC35" s="24"/>
      <c r="AD35" s="31"/>
      <c r="AE35" s="24"/>
      <c r="AF35" s="24"/>
      <c r="AG35" s="24"/>
      <c r="AH35" s="24"/>
      <c r="AI35" s="24"/>
      <c r="AJ35" s="24"/>
      <c r="AK35" s="24"/>
      <c r="AL35" s="24"/>
      <c r="AM35" s="24"/>
      <c r="AN35" s="24"/>
      <c r="AO35" s="24"/>
      <c r="AP35" s="24"/>
      <c r="AQ35" s="24"/>
      <c r="AR35" s="24"/>
      <c r="AS35" s="211"/>
      <c r="AT35" s="24"/>
      <c r="AU35" s="24"/>
      <c r="AV35" s="24"/>
      <c r="AW35" s="24"/>
      <c r="AX35" s="24"/>
      <c r="AY35" s="24"/>
      <c r="AZ35" s="24"/>
      <c r="BA35" s="24"/>
      <c r="BB35" s="211"/>
      <c r="BC35" s="211"/>
      <c r="BD35" s="211"/>
      <c r="BE35" s="211"/>
      <c r="BF35" s="24"/>
      <c r="BG35" s="24"/>
      <c r="BH35" s="211"/>
      <c r="BI35" s="24"/>
      <c r="BJ35" s="24"/>
      <c r="BK35" s="385"/>
      <c r="BL35" s="24"/>
      <c r="BM35" s="24"/>
      <c r="BN35" s="385"/>
      <c r="BO35" s="24"/>
      <c r="BP35" s="24"/>
      <c r="BQ35" s="385"/>
      <c r="BR35" s="24"/>
      <c r="BS35" s="24"/>
      <c r="BT35" s="385"/>
      <c r="BU35" s="24"/>
      <c r="BV35" s="24"/>
      <c r="BW35" s="211"/>
      <c r="BX35" s="24"/>
      <c r="BY35" s="24"/>
      <c r="BZ35" s="211"/>
      <c r="CA35" s="24"/>
      <c r="CB35" s="24"/>
      <c r="CC35" s="409"/>
      <c r="CD35" s="24"/>
      <c r="CE35" s="24"/>
      <c r="CF35" s="24"/>
      <c r="CG35" s="24"/>
      <c r="CH35" s="24"/>
      <c r="CI35" s="385"/>
      <c r="CJ35" s="24"/>
      <c r="CK35" s="24"/>
      <c r="CL35" s="24"/>
      <c r="CM35" s="24"/>
      <c r="CN35" s="24"/>
      <c r="CO35" s="24"/>
      <c r="CP35" s="24"/>
      <c r="CQ35" s="24"/>
      <c r="CR35" s="24"/>
      <c r="CS35" s="232"/>
      <c r="CT35" s="232"/>
      <c r="CU35" s="232"/>
      <c r="CV35" s="232"/>
      <c r="CW35" s="232"/>
      <c r="CX35" s="232"/>
      <c r="CY35" s="232"/>
      <c r="CZ35" s="232"/>
      <c r="DA35" s="232"/>
      <c r="DB35" s="232"/>
      <c r="DC35" s="232"/>
      <c r="DD35" s="232"/>
      <c r="DE35" s="232"/>
      <c r="DF35" s="232"/>
      <c r="DG35" s="232"/>
      <c r="DH35" s="232"/>
      <c r="DI35" s="232"/>
      <c r="DJ35" s="232"/>
      <c r="DK35" s="232"/>
      <c r="DL35" s="232"/>
      <c r="DM35" s="232"/>
      <c r="DN35" s="232"/>
      <c r="DO35" s="232"/>
      <c r="DP35" s="232"/>
      <c r="DQ35" s="232"/>
      <c r="DR35" s="232"/>
      <c r="DS35" s="232"/>
      <c r="DT35" s="232"/>
      <c r="DU35" s="232"/>
      <c r="DV35" s="232"/>
      <c r="DW35" s="232"/>
      <c r="DX35" s="232"/>
      <c r="DY35" s="232"/>
      <c r="DZ35" s="232"/>
      <c r="EA35" s="232"/>
      <c r="EB35" s="232"/>
      <c r="EC35" s="232"/>
      <c r="ED35" s="232"/>
      <c r="EE35" s="232"/>
      <c r="EF35" s="232"/>
      <c r="EG35" s="232"/>
      <c r="EH35" s="232"/>
      <c r="EI35" s="232"/>
      <c r="EJ35" s="232"/>
      <c r="EK35" s="232"/>
      <c r="EL35" s="232"/>
      <c r="EM35" s="232"/>
      <c r="EN35" s="232"/>
      <c r="EO35" s="232"/>
      <c r="EP35" s="232"/>
      <c r="EQ35" s="232"/>
      <c r="ER35" s="232"/>
      <c r="ES35" s="232"/>
      <c r="ET35" s="232"/>
      <c r="EU35" s="232"/>
      <c r="EV35" s="232"/>
      <c r="EW35" s="232"/>
      <c r="EX35" s="232"/>
      <c r="EY35" s="232"/>
      <c r="EZ35" s="232"/>
      <c r="FA35" s="232"/>
      <c r="FB35" s="232"/>
      <c r="FC35" s="232"/>
      <c r="FD35" s="232"/>
      <c r="FE35" s="232"/>
      <c r="FF35" s="232"/>
      <c r="FG35" s="232"/>
      <c r="FH35" s="232"/>
      <c r="FI35" s="232"/>
      <c r="FJ35" s="232"/>
      <c r="FK35" s="232"/>
      <c r="FL35" s="232"/>
      <c r="FM35" s="232"/>
      <c r="FN35" s="232"/>
      <c r="FO35" s="232"/>
      <c r="FP35" s="232"/>
      <c r="FQ35" s="232"/>
      <c r="FR35" s="232"/>
      <c r="FS35" s="232"/>
      <c r="FT35" s="232"/>
      <c r="FU35" s="232"/>
      <c r="FV35" s="232"/>
      <c r="FW35" s="232"/>
      <c r="FX35" s="232"/>
      <c r="FY35" s="232"/>
      <c r="FZ35" s="232"/>
      <c r="GA35" s="232"/>
      <c r="GB35" s="232"/>
    </row>
    <row r="36" spans="1:409" s="90" customFormat="1" ht="18" customHeight="1" x14ac:dyDescent="0.25">
      <c r="A36" s="193" t="s">
        <v>233</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232"/>
      <c r="CT36" s="232"/>
      <c r="CU36" s="232"/>
      <c r="CV36" s="232"/>
      <c r="CW36" s="232"/>
      <c r="CX36" s="232"/>
      <c r="CY36" s="232"/>
      <c r="CZ36" s="232"/>
      <c r="DA36" s="232"/>
      <c r="DB36" s="232"/>
      <c r="DC36" s="232"/>
      <c r="DD36" s="232"/>
      <c r="DE36" s="232"/>
      <c r="DF36" s="232"/>
      <c r="DG36" s="232"/>
      <c r="DH36" s="232"/>
      <c r="DI36" s="232"/>
      <c r="DJ36" s="232"/>
      <c r="DK36" s="232"/>
      <c r="DL36" s="232"/>
      <c r="DM36" s="232"/>
      <c r="DN36" s="232"/>
      <c r="DO36" s="232"/>
      <c r="DP36" s="232"/>
      <c r="DQ36" s="232"/>
      <c r="DR36" s="232"/>
      <c r="DS36" s="232"/>
      <c r="DT36" s="232"/>
      <c r="DU36" s="232"/>
      <c r="DV36" s="232"/>
      <c r="DW36" s="232"/>
      <c r="DX36" s="232"/>
      <c r="DY36" s="232"/>
      <c r="DZ36" s="232"/>
      <c r="EA36" s="232"/>
      <c r="EB36" s="232"/>
      <c r="EC36" s="232"/>
      <c r="ED36" s="232"/>
      <c r="EE36" s="232"/>
      <c r="EF36" s="232"/>
      <c r="EG36" s="232"/>
      <c r="EH36" s="232"/>
      <c r="EI36" s="232"/>
      <c r="EJ36" s="232"/>
      <c r="EK36" s="232"/>
      <c r="EL36" s="232"/>
      <c r="EM36" s="232"/>
      <c r="EN36" s="232"/>
      <c r="EO36" s="232"/>
      <c r="EP36" s="232"/>
      <c r="EQ36" s="232"/>
      <c r="ER36" s="232"/>
      <c r="ES36" s="232"/>
      <c r="ET36" s="232"/>
      <c r="EU36" s="232"/>
      <c r="EV36" s="232"/>
      <c r="EW36" s="232"/>
      <c r="EX36" s="232"/>
      <c r="EY36" s="232"/>
      <c r="EZ36" s="232"/>
      <c r="FA36" s="232"/>
      <c r="FB36" s="232"/>
      <c r="FC36" s="232"/>
      <c r="FD36" s="232"/>
      <c r="FE36" s="232"/>
      <c r="FF36" s="232"/>
      <c r="FG36" s="232"/>
      <c r="FH36" s="232"/>
      <c r="FI36" s="232"/>
      <c r="FJ36" s="232"/>
      <c r="FK36" s="232"/>
      <c r="FL36" s="232"/>
      <c r="FM36" s="232"/>
      <c r="FN36" s="232"/>
      <c r="FO36" s="232"/>
      <c r="FP36" s="232"/>
      <c r="FQ36" s="232"/>
      <c r="FR36" s="232"/>
      <c r="FS36" s="232"/>
      <c r="FT36" s="232"/>
      <c r="FU36" s="232"/>
      <c r="FV36" s="232"/>
      <c r="FW36" s="232"/>
      <c r="FX36" s="232"/>
      <c r="FY36" s="232"/>
      <c r="FZ36" s="232"/>
      <c r="GA36" s="232"/>
      <c r="GB36" s="232"/>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row>
    <row r="37" spans="1:409" customFormat="1" x14ac:dyDescent="0.25">
      <c r="A37" s="156" t="s">
        <v>6</v>
      </c>
      <c r="B37" s="33"/>
      <c r="C37" s="33"/>
      <c r="D37" s="33"/>
      <c r="E37" s="33"/>
      <c r="F37" s="33"/>
      <c r="G37" s="33"/>
      <c r="H37" s="33"/>
      <c r="I37" s="33"/>
      <c r="J37" s="33"/>
      <c r="K37" s="24"/>
      <c r="L37" s="33"/>
      <c r="M37" s="24"/>
      <c r="N37" s="24"/>
      <c r="O37" s="24"/>
      <c r="P37" s="24"/>
      <c r="Q37" s="31"/>
      <c r="R37" s="31"/>
      <c r="S37" s="31"/>
      <c r="T37" s="31"/>
      <c r="U37" s="24"/>
      <c r="V37" s="24"/>
      <c r="W37" s="24"/>
      <c r="X37" s="24"/>
      <c r="Y37" s="24"/>
      <c r="Z37" s="24"/>
      <c r="AA37" s="385"/>
      <c r="AB37" s="24"/>
      <c r="AC37" s="24"/>
      <c r="AD37" s="31"/>
      <c r="AE37" s="24"/>
      <c r="AF37" s="24"/>
      <c r="AG37" s="24"/>
      <c r="AH37" s="24"/>
      <c r="AI37" s="24"/>
      <c r="AJ37" s="24"/>
      <c r="AK37" s="24"/>
      <c r="AL37" s="24"/>
      <c r="AM37" s="24"/>
      <c r="AN37" s="24"/>
      <c r="AO37" s="24"/>
      <c r="AP37" s="24"/>
      <c r="AQ37" s="24"/>
      <c r="AR37" s="24"/>
      <c r="AS37" s="211"/>
      <c r="AT37" s="24"/>
      <c r="AU37" s="24"/>
      <c r="AV37" s="24"/>
      <c r="AW37" s="24"/>
      <c r="AX37" s="24"/>
      <c r="AY37" s="24"/>
      <c r="AZ37" s="24"/>
      <c r="BA37" s="24"/>
      <c r="BB37" s="211"/>
      <c r="BC37" s="211"/>
      <c r="BD37" s="211"/>
      <c r="BE37" s="211"/>
      <c r="BF37" s="24"/>
      <c r="BG37" s="24"/>
      <c r="BH37" s="211"/>
      <c r="BI37" s="24"/>
      <c r="BJ37" s="24"/>
      <c r="BK37" s="385"/>
      <c r="BL37" s="24"/>
      <c r="BM37" s="24"/>
      <c r="BN37" s="385"/>
      <c r="BO37" s="24"/>
      <c r="BP37" s="24"/>
      <c r="BQ37" s="385"/>
      <c r="BR37" s="24"/>
      <c r="BS37" s="24"/>
      <c r="BT37" s="385"/>
      <c r="BU37" s="24"/>
      <c r="BV37" s="24"/>
      <c r="BW37" s="211"/>
      <c r="BX37" s="24"/>
      <c r="BY37" s="24"/>
      <c r="BZ37" s="211"/>
      <c r="CA37" s="24"/>
      <c r="CB37" s="24"/>
      <c r="CC37" s="409"/>
      <c r="CD37" s="24"/>
      <c r="CE37" s="24"/>
      <c r="CF37" s="24"/>
      <c r="CG37" s="24"/>
      <c r="CH37" s="24"/>
      <c r="CI37" s="385"/>
      <c r="CJ37" s="24"/>
      <c r="CK37" s="24"/>
      <c r="CL37" s="24"/>
      <c r="CM37" s="24"/>
      <c r="CN37" s="24"/>
      <c r="CO37" s="24"/>
      <c r="CP37" s="24"/>
      <c r="CQ37" s="24"/>
      <c r="CR37" s="24"/>
      <c r="CS37" s="232"/>
      <c r="CT37" s="232"/>
      <c r="CU37" s="232"/>
      <c r="CV37" s="232"/>
      <c r="CW37" s="232"/>
      <c r="CX37" s="232"/>
      <c r="CY37" s="232"/>
      <c r="CZ37" s="232"/>
      <c r="DA37" s="232"/>
      <c r="DB37" s="232"/>
      <c r="DC37" s="232"/>
      <c r="DD37" s="232"/>
      <c r="DE37" s="232"/>
      <c r="DF37" s="232"/>
      <c r="DG37" s="232"/>
      <c r="DH37" s="232"/>
      <c r="DI37" s="232"/>
      <c r="DJ37" s="232"/>
      <c r="DK37" s="232"/>
      <c r="DL37" s="232"/>
      <c r="DM37" s="232"/>
      <c r="DN37" s="232"/>
      <c r="DO37" s="232"/>
      <c r="DP37" s="232"/>
      <c r="DQ37" s="232"/>
      <c r="DR37" s="232"/>
      <c r="DS37" s="232"/>
      <c r="DT37" s="232"/>
      <c r="DU37" s="232"/>
      <c r="DV37" s="232"/>
      <c r="DW37" s="232"/>
      <c r="DX37" s="232"/>
      <c r="DY37" s="232"/>
      <c r="DZ37" s="232"/>
      <c r="EA37" s="232"/>
      <c r="EB37" s="232"/>
      <c r="EC37" s="232"/>
      <c r="ED37" s="232"/>
      <c r="EE37" s="232"/>
      <c r="EF37" s="232"/>
      <c r="EG37" s="232"/>
      <c r="EH37" s="232"/>
      <c r="EI37" s="232"/>
      <c r="EJ37" s="232"/>
      <c r="EK37" s="232"/>
      <c r="EL37" s="232"/>
      <c r="EM37" s="232"/>
      <c r="EN37" s="232"/>
      <c r="EO37" s="232"/>
      <c r="EP37" s="232"/>
      <c r="EQ37" s="232"/>
      <c r="ER37" s="232"/>
      <c r="ES37" s="232"/>
      <c r="ET37" s="232"/>
      <c r="EU37" s="232"/>
      <c r="EV37" s="232"/>
      <c r="EW37" s="232"/>
      <c r="EX37" s="232"/>
      <c r="EY37" s="232"/>
      <c r="EZ37" s="232"/>
      <c r="FA37" s="232"/>
      <c r="FB37" s="232"/>
      <c r="FC37" s="232"/>
      <c r="FD37" s="232"/>
      <c r="FE37" s="232"/>
      <c r="FF37" s="232"/>
      <c r="FG37" s="232"/>
      <c r="FH37" s="232"/>
      <c r="FI37" s="232"/>
      <c r="FJ37" s="232"/>
      <c r="FK37" s="232"/>
      <c r="FL37" s="232"/>
      <c r="FM37" s="232"/>
      <c r="FN37" s="232"/>
      <c r="FO37" s="232"/>
      <c r="FP37" s="232"/>
      <c r="FQ37" s="232"/>
      <c r="FR37" s="232"/>
      <c r="FS37" s="232"/>
      <c r="FT37" s="232"/>
      <c r="FU37" s="232"/>
      <c r="FV37" s="232"/>
      <c r="FW37" s="232"/>
      <c r="FX37" s="232"/>
      <c r="FY37" s="232"/>
      <c r="FZ37" s="232"/>
      <c r="GA37" s="232"/>
      <c r="GB37" s="232"/>
    </row>
    <row r="38" spans="1:409" customFormat="1" x14ac:dyDescent="0.25">
      <c r="A38" s="155" t="s">
        <v>7</v>
      </c>
      <c r="B38" s="31">
        <v>0.92820000000000003</v>
      </c>
      <c r="C38" s="31">
        <v>0.1125</v>
      </c>
      <c r="D38" s="31">
        <v>1.0407</v>
      </c>
      <c r="E38" s="31">
        <v>1.0001</v>
      </c>
      <c r="F38" s="31">
        <v>0.125</v>
      </c>
      <c r="G38" s="31">
        <v>1.1251</v>
      </c>
      <c r="H38" s="31">
        <v>0</v>
      </c>
      <c r="I38" s="31">
        <v>1.1900999999999999</v>
      </c>
      <c r="J38" s="31">
        <v>0.125</v>
      </c>
      <c r="K38" s="127">
        <v>1.3150999999999999</v>
      </c>
      <c r="L38" s="127"/>
      <c r="M38" s="85">
        <v>5.0000000000000001E-4</v>
      </c>
      <c r="N38" s="85"/>
      <c r="O38" s="85">
        <f t="shared" ref="O38:O49" si="24">N38+M38</f>
        <v>5.0000000000000001E-4</v>
      </c>
      <c r="P38" s="85"/>
      <c r="Q38" s="127">
        <v>1.1800999999999999</v>
      </c>
      <c r="R38" s="127">
        <v>0.2</v>
      </c>
      <c r="S38" s="127">
        <v>1.3801000000000001</v>
      </c>
      <c r="T38" s="127"/>
      <c r="U38" s="85">
        <v>1E-4</v>
      </c>
      <c r="V38" s="85">
        <v>1.1999999999999999E-3</v>
      </c>
      <c r="W38" s="85">
        <f t="shared" ref="W38:W49" si="25">V38+U38</f>
        <v>1.2999999999999999E-3</v>
      </c>
      <c r="X38" s="85"/>
      <c r="Y38" s="85">
        <v>1.21</v>
      </c>
      <c r="Z38" s="85">
        <v>0.2</v>
      </c>
      <c r="AA38" s="41">
        <f>SUM(Y38:Z38)</f>
        <v>1.41</v>
      </c>
      <c r="AB38" s="150">
        <v>0.2</v>
      </c>
      <c r="AC38" s="230">
        <v>0</v>
      </c>
      <c r="AD38" s="230">
        <f t="shared" ref="AD38:AD49" si="26">AC38+AB38</f>
        <v>0.2</v>
      </c>
      <c r="AE38" s="127">
        <v>0.2</v>
      </c>
      <c r="AF38" s="127">
        <v>0</v>
      </c>
      <c r="AG38" s="127">
        <f>SUM(AE38:AF38)</f>
        <v>0.2</v>
      </c>
      <c r="AH38" s="127">
        <v>0.2</v>
      </c>
      <c r="AI38" s="127">
        <v>0</v>
      </c>
      <c r="AJ38" s="127">
        <f>SUM(AH38:AI38)</f>
        <v>0.2</v>
      </c>
      <c r="AK38" s="127">
        <v>0.22</v>
      </c>
      <c r="AL38" s="127">
        <v>0</v>
      </c>
      <c r="AM38" s="127">
        <f>SUM(AK38:AL38)</f>
        <v>0.22</v>
      </c>
      <c r="AN38" s="127">
        <v>0.22</v>
      </c>
      <c r="AO38" s="127">
        <v>0</v>
      </c>
      <c r="AP38" s="127">
        <f>SUM(AN38:AO38)</f>
        <v>0.22</v>
      </c>
      <c r="AQ38" s="127">
        <v>0.22</v>
      </c>
      <c r="AR38" s="127">
        <v>0</v>
      </c>
      <c r="AS38" s="123">
        <f t="shared" ref="AS38:AS45" si="27">SUM(AQ38:AR38)</f>
        <v>0.22</v>
      </c>
      <c r="AT38" s="127">
        <v>0.25</v>
      </c>
      <c r="AU38" s="127">
        <v>0</v>
      </c>
      <c r="AV38" s="127">
        <f>SUM(AT38:AU38)</f>
        <v>0.25</v>
      </c>
      <c r="AW38" s="127">
        <v>0.25</v>
      </c>
      <c r="AX38" s="127">
        <v>0</v>
      </c>
      <c r="AY38" s="127">
        <f t="shared" ref="AY38:AY49" si="28">SUM(AW38:AX38)</f>
        <v>0.25</v>
      </c>
      <c r="AZ38" s="219">
        <v>0.22</v>
      </c>
      <c r="BA38" s="219">
        <v>0</v>
      </c>
      <c r="BB38" s="41">
        <f t="shared" ref="BB38:BB48" si="29">SUM(AZ38:BA38)</f>
        <v>0.22</v>
      </c>
      <c r="BC38" s="41">
        <v>0.2175</v>
      </c>
      <c r="BD38" s="41">
        <v>0</v>
      </c>
      <c r="BE38" s="41">
        <f>SUM(BC38:BD38)</f>
        <v>0.2175</v>
      </c>
      <c r="BF38" s="219">
        <v>0.25</v>
      </c>
      <c r="BG38" s="219">
        <v>0</v>
      </c>
      <c r="BH38" s="41">
        <f t="shared" ref="BH38:BH49" si="30">SUM(BF38:BG38)</f>
        <v>0.25</v>
      </c>
      <c r="BI38" s="226">
        <v>0.14000000000000001</v>
      </c>
      <c r="BJ38" s="226">
        <v>0</v>
      </c>
      <c r="BK38" s="41">
        <f>SUM(BI38:BJ38)</f>
        <v>0.14000000000000001</v>
      </c>
      <c r="BL38" s="85">
        <v>0.14000000000000001</v>
      </c>
      <c r="BM38" s="85">
        <v>0</v>
      </c>
      <c r="BN38" s="41">
        <f>SUM(BL38:BM38)</f>
        <v>0.14000000000000001</v>
      </c>
      <c r="BO38" s="226">
        <v>1.66</v>
      </c>
      <c r="BP38" s="226">
        <v>0</v>
      </c>
      <c r="BQ38" s="41">
        <f>SUM(BO38:BP38)</f>
        <v>1.66</v>
      </c>
      <c r="BR38" s="85">
        <v>1.98</v>
      </c>
      <c r="BS38" s="85">
        <v>0</v>
      </c>
      <c r="BT38" s="41">
        <f>SUM(BR38:BS38)</f>
        <v>1.98</v>
      </c>
      <c r="BU38" s="85">
        <v>1.885</v>
      </c>
      <c r="BV38" s="85"/>
      <c r="BW38" s="41">
        <f>SUM(BU38:BV38)</f>
        <v>1.885</v>
      </c>
      <c r="BX38" s="85">
        <v>1.71</v>
      </c>
      <c r="BY38" s="85">
        <v>0</v>
      </c>
      <c r="BZ38" s="41">
        <f>SUM(BX38:BY38)</f>
        <v>1.71</v>
      </c>
      <c r="CA38" s="24">
        <v>1.73</v>
      </c>
      <c r="CB38" s="24"/>
      <c r="CC38" s="41">
        <f>SUM(CA38:CB38)</f>
        <v>1.73</v>
      </c>
      <c r="CD38" s="24">
        <v>1.6494</v>
      </c>
      <c r="CE38" s="24"/>
      <c r="CF38" s="41">
        <f>SUM(CD38:CE38)</f>
        <v>1.6494</v>
      </c>
      <c r="CG38" s="24">
        <v>1.59</v>
      </c>
      <c r="CH38" s="24"/>
      <c r="CI38" s="41">
        <f>SUM(CG38:CH38)</f>
        <v>1.59</v>
      </c>
      <c r="CJ38" s="24">
        <v>1.4775</v>
      </c>
      <c r="CK38" s="24"/>
      <c r="CL38" s="41">
        <f>SUM(CJ38:CK38)</f>
        <v>1.4775</v>
      </c>
      <c r="CM38" s="24">
        <v>1.4775</v>
      </c>
      <c r="CN38" s="24"/>
      <c r="CO38" s="41">
        <f>SUM(CM38:CN38)</f>
        <v>1.4775</v>
      </c>
      <c r="CP38" s="24">
        <v>1.4775</v>
      </c>
      <c r="CQ38" s="24"/>
      <c r="CR38" s="41">
        <f>SUM(CP38:CQ38)</f>
        <v>1.4775</v>
      </c>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row>
    <row r="39" spans="1:409" customFormat="1" x14ac:dyDescent="0.25">
      <c r="A39" s="155" t="s">
        <v>8</v>
      </c>
      <c r="B39" s="31">
        <v>0.61539999999999995</v>
      </c>
      <c r="C39" s="31">
        <v>0.44209999999999999</v>
      </c>
      <c r="D39" s="31">
        <v>1.0575000000000001</v>
      </c>
      <c r="E39" s="31">
        <v>0.78</v>
      </c>
      <c r="F39" s="31">
        <v>0.45</v>
      </c>
      <c r="G39" s="31">
        <v>1.23</v>
      </c>
      <c r="H39" s="31">
        <v>0</v>
      </c>
      <c r="I39" s="31">
        <v>1.323</v>
      </c>
      <c r="J39" s="31">
        <v>0.68140000000000001</v>
      </c>
      <c r="K39" s="127">
        <v>2.0044</v>
      </c>
      <c r="L39" s="127"/>
      <c r="M39" s="85">
        <v>1.3130999999999999</v>
      </c>
      <c r="N39" s="85">
        <v>0.47520000000000001</v>
      </c>
      <c r="O39" s="85">
        <f t="shared" si="24"/>
        <v>1.7883</v>
      </c>
      <c r="P39" s="85"/>
      <c r="Q39" s="127">
        <v>0.65</v>
      </c>
      <c r="R39" s="127">
        <v>0.45</v>
      </c>
      <c r="S39" s="127">
        <v>1.1000000000000001</v>
      </c>
      <c r="T39" s="127"/>
      <c r="U39" s="85">
        <v>0.65500000000000003</v>
      </c>
      <c r="V39" s="85">
        <v>0.39</v>
      </c>
      <c r="W39" s="85">
        <f t="shared" si="25"/>
        <v>1.0449999999999999</v>
      </c>
      <c r="X39" s="85"/>
      <c r="Y39" s="85">
        <v>0.57220000000000004</v>
      </c>
      <c r="Z39" s="85">
        <v>0.34029999999999999</v>
      </c>
      <c r="AA39" s="41">
        <f t="shared" ref="AA39:AA54" si="31">SUM(Y39:Z39)</f>
        <v>0.91250000000000009</v>
      </c>
      <c r="AB39" s="85">
        <v>0.45</v>
      </c>
      <c r="AC39" s="85">
        <v>0</v>
      </c>
      <c r="AD39" s="127">
        <f t="shared" si="26"/>
        <v>0.45</v>
      </c>
      <c r="AE39" s="127">
        <v>0.45</v>
      </c>
      <c r="AF39" s="127">
        <v>0</v>
      </c>
      <c r="AG39" s="127">
        <f t="shared" ref="AG39:AG68" si="32">SUM(AE39:AF39)</f>
        <v>0.45</v>
      </c>
      <c r="AH39" s="127">
        <v>0.40989999999999999</v>
      </c>
      <c r="AI39" s="127">
        <v>0</v>
      </c>
      <c r="AJ39" s="127">
        <f t="shared" ref="AJ39:AJ68" si="33">SUM(AH39:AI39)</f>
        <v>0.40989999999999999</v>
      </c>
      <c r="AK39" s="127">
        <v>0.495</v>
      </c>
      <c r="AL39" s="127">
        <v>0</v>
      </c>
      <c r="AM39" s="127">
        <f t="shared" ref="AM39:AM68" si="34">SUM(AK39:AL39)</f>
        <v>0.495</v>
      </c>
      <c r="AN39" s="127">
        <v>0.39489999999999997</v>
      </c>
      <c r="AO39" s="127">
        <v>0</v>
      </c>
      <c r="AP39" s="127">
        <f t="shared" ref="AP39:AP68" si="35">SUM(AN39:AO39)</f>
        <v>0.39489999999999997</v>
      </c>
      <c r="AQ39" s="127">
        <v>0.3619</v>
      </c>
      <c r="AR39" s="127">
        <v>0</v>
      </c>
      <c r="AS39" s="123">
        <f t="shared" si="27"/>
        <v>0.3619</v>
      </c>
      <c r="AT39" s="127">
        <v>0.5</v>
      </c>
      <c r="AU39" s="127">
        <v>0</v>
      </c>
      <c r="AV39" s="127">
        <f t="shared" ref="AV39:AV68" si="36">SUM(AT39:AU39)</f>
        <v>0.5</v>
      </c>
      <c r="AW39" s="127">
        <v>0.4501</v>
      </c>
      <c r="AX39" s="127">
        <v>0</v>
      </c>
      <c r="AY39" s="127">
        <f t="shared" si="28"/>
        <v>0.4501</v>
      </c>
      <c r="AZ39" s="219">
        <v>0.82010000000000005</v>
      </c>
      <c r="BA39" s="219">
        <v>0</v>
      </c>
      <c r="BB39" s="41">
        <f t="shared" si="29"/>
        <v>0.82010000000000005</v>
      </c>
      <c r="BC39" s="41">
        <v>0.45529999999999998</v>
      </c>
      <c r="BD39" s="41">
        <v>0</v>
      </c>
      <c r="BE39" s="41">
        <f t="shared" ref="BE39:BE45" si="37">SUM(BC39:BD39)</f>
        <v>0.45529999999999998</v>
      </c>
      <c r="BF39" s="219">
        <v>0.4501</v>
      </c>
      <c r="BG39" s="219">
        <v>0</v>
      </c>
      <c r="BH39" s="41">
        <f t="shared" si="30"/>
        <v>0.4501</v>
      </c>
      <c r="BI39" s="226">
        <v>1.0049999999999999</v>
      </c>
      <c r="BJ39" s="226">
        <v>0</v>
      </c>
      <c r="BK39" s="41">
        <f t="shared" ref="BK39:BK45" si="38">SUM(BI39:BJ39)</f>
        <v>1.0049999999999999</v>
      </c>
      <c r="BL39" s="85">
        <v>0.74939999999999996</v>
      </c>
      <c r="BM39" s="85">
        <v>0</v>
      </c>
      <c r="BN39" s="41">
        <f t="shared" ref="BN39:BN68" si="39">SUM(BL39:BM39)</f>
        <v>0.74939999999999996</v>
      </c>
      <c r="BO39" s="226">
        <v>1.5301</v>
      </c>
      <c r="BP39" s="226">
        <v>0</v>
      </c>
      <c r="BQ39" s="41">
        <f t="shared" ref="BQ39:BQ45" si="40">SUM(BO39:BP39)</f>
        <v>1.5301</v>
      </c>
      <c r="BR39" s="85">
        <v>1.8</v>
      </c>
      <c r="BS39" s="85">
        <v>0</v>
      </c>
      <c r="BT39" s="41">
        <f t="shared" ref="BT39:BT49" si="41">SUM(BR39:BS39)</f>
        <v>1.8</v>
      </c>
      <c r="BU39" s="85">
        <v>1.7319</v>
      </c>
      <c r="BV39" s="85"/>
      <c r="BW39" s="41">
        <f t="shared" ref="BW39:BW54" si="42">SUM(BU39:BV39)</f>
        <v>1.7319</v>
      </c>
      <c r="BX39" s="85">
        <v>1.9550000000000001</v>
      </c>
      <c r="BY39" s="85">
        <v>0</v>
      </c>
      <c r="BZ39" s="41">
        <f t="shared" ref="BZ39:BZ49" si="43">SUM(BX39:BY39)</f>
        <v>1.9550000000000001</v>
      </c>
      <c r="CA39" s="24">
        <v>1.9550000000000001</v>
      </c>
      <c r="CB39" s="24"/>
      <c r="CC39" s="41">
        <f t="shared" ref="CC39:CC54" si="44">SUM(CA39:CB39)</f>
        <v>1.9550000000000001</v>
      </c>
      <c r="CD39" s="24">
        <v>1.9272</v>
      </c>
      <c r="CE39" s="24"/>
      <c r="CF39" s="41">
        <f t="shared" ref="CF39:CF49" si="45">SUM(CD39:CE39)</f>
        <v>1.9272</v>
      </c>
      <c r="CG39" s="31">
        <v>1.96</v>
      </c>
      <c r="CH39" s="31"/>
      <c r="CI39" s="123">
        <f t="shared" ref="CI39:CI54" si="46">SUM(CG39:CH39)</f>
        <v>1.96</v>
      </c>
      <c r="CJ39" s="31">
        <v>1.974</v>
      </c>
      <c r="CK39" s="31"/>
      <c r="CL39" s="123">
        <f t="shared" ref="CL39:CL49" si="47">SUM(CJ39:CK39)</f>
        <v>1.974</v>
      </c>
      <c r="CM39" s="31">
        <v>2.6</v>
      </c>
      <c r="CN39" s="31"/>
      <c r="CO39" s="123">
        <f t="shared" ref="CO39:CO49" si="48">SUM(CM39:CN39)</f>
        <v>2.6</v>
      </c>
      <c r="CP39" s="31">
        <v>2.6</v>
      </c>
      <c r="CQ39" s="24"/>
      <c r="CR39" s="41">
        <f t="shared" ref="CR39:CR49" si="49">SUM(CP39:CQ39)</f>
        <v>2.6</v>
      </c>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row>
    <row r="40" spans="1:409" customFormat="1" x14ac:dyDescent="0.25">
      <c r="A40" s="155" t="s">
        <v>9</v>
      </c>
      <c r="B40" s="31">
        <v>0.82499999999999996</v>
      </c>
      <c r="C40" s="31">
        <v>1.226</v>
      </c>
      <c r="D40" s="31">
        <v>2.0510000000000002</v>
      </c>
      <c r="E40" s="31">
        <v>0.68799999999999994</v>
      </c>
      <c r="F40" s="31">
        <v>1.55</v>
      </c>
      <c r="G40" s="31">
        <v>2.238</v>
      </c>
      <c r="H40" s="31">
        <v>0</v>
      </c>
      <c r="I40" s="31">
        <v>0.63</v>
      </c>
      <c r="J40" s="31">
        <v>1.55</v>
      </c>
      <c r="K40" s="127">
        <v>2.1800000000000002</v>
      </c>
      <c r="L40" s="127"/>
      <c r="M40" s="85">
        <v>0.626</v>
      </c>
      <c r="N40" s="85">
        <v>1.542</v>
      </c>
      <c r="O40" s="85">
        <f t="shared" si="24"/>
        <v>2.1680000000000001</v>
      </c>
      <c r="P40" s="85"/>
      <c r="Q40" s="127">
        <v>0.75</v>
      </c>
      <c r="R40" s="127">
        <v>1.85</v>
      </c>
      <c r="S40" s="127">
        <v>2.6</v>
      </c>
      <c r="T40" s="127"/>
      <c r="U40" s="85">
        <v>0.75</v>
      </c>
      <c r="V40" s="85">
        <v>0.98099999999999998</v>
      </c>
      <c r="W40" s="85">
        <f t="shared" si="25"/>
        <v>1.7309999999999999</v>
      </c>
      <c r="X40" s="85"/>
      <c r="Y40" s="85">
        <v>0.75</v>
      </c>
      <c r="Z40" s="85">
        <v>0.98099999999999998</v>
      </c>
      <c r="AA40" s="41">
        <f t="shared" si="31"/>
        <v>1.7309999999999999</v>
      </c>
      <c r="AB40" s="85">
        <v>1.85</v>
      </c>
      <c r="AC40" s="85">
        <v>0</v>
      </c>
      <c r="AD40" s="127">
        <f t="shared" si="26"/>
        <v>1.85</v>
      </c>
      <c r="AE40" s="127">
        <v>1.82</v>
      </c>
      <c r="AF40" s="127">
        <v>0</v>
      </c>
      <c r="AG40" s="127">
        <f t="shared" si="32"/>
        <v>1.82</v>
      </c>
      <c r="AH40" s="127">
        <v>0.90249999999999997</v>
      </c>
      <c r="AI40" s="127">
        <v>0</v>
      </c>
      <c r="AJ40" s="127">
        <f t="shared" si="33"/>
        <v>0.90249999999999997</v>
      </c>
      <c r="AK40" s="127">
        <v>2.0049999999999999</v>
      </c>
      <c r="AL40" s="127">
        <v>0</v>
      </c>
      <c r="AM40" s="127">
        <f t="shared" si="34"/>
        <v>2.0049999999999999</v>
      </c>
      <c r="AN40" s="127">
        <v>0.97</v>
      </c>
      <c r="AO40" s="127">
        <v>0</v>
      </c>
      <c r="AP40" s="127">
        <f t="shared" si="35"/>
        <v>0.97</v>
      </c>
      <c r="AQ40" s="127">
        <v>0.96630000000000005</v>
      </c>
      <c r="AR40" s="127">
        <v>0</v>
      </c>
      <c r="AS40" s="123">
        <f t="shared" si="27"/>
        <v>0.96630000000000005</v>
      </c>
      <c r="AT40" s="127">
        <v>1.9</v>
      </c>
      <c r="AU40" s="127">
        <v>0</v>
      </c>
      <c r="AV40" s="127">
        <f t="shared" si="36"/>
        <v>1.9</v>
      </c>
      <c r="AW40" s="127">
        <v>1.5001</v>
      </c>
      <c r="AX40" s="127">
        <v>0</v>
      </c>
      <c r="AY40" s="127">
        <f t="shared" si="28"/>
        <v>1.5001</v>
      </c>
      <c r="AZ40" s="219">
        <v>0.9</v>
      </c>
      <c r="BA40" s="219">
        <v>0</v>
      </c>
      <c r="BB40" s="221">
        <f t="shared" si="29"/>
        <v>0.9</v>
      </c>
      <c r="BC40" s="221">
        <v>0.86399999999999999</v>
      </c>
      <c r="BD40" s="221">
        <v>0</v>
      </c>
      <c r="BE40" s="41">
        <f t="shared" si="37"/>
        <v>0.86399999999999999</v>
      </c>
      <c r="BF40" s="219">
        <v>1.4500999999999999</v>
      </c>
      <c r="BG40" s="219">
        <v>0</v>
      </c>
      <c r="BH40" s="41">
        <f t="shared" si="30"/>
        <v>1.4500999999999999</v>
      </c>
      <c r="BI40" s="24">
        <v>1.5</v>
      </c>
      <c r="BJ40" s="24">
        <v>0</v>
      </c>
      <c r="BK40" s="41">
        <f t="shared" si="38"/>
        <v>1.5</v>
      </c>
      <c r="BL40" s="85">
        <v>0.35</v>
      </c>
      <c r="BM40" s="85">
        <v>0</v>
      </c>
      <c r="BN40" s="41">
        <f t="shared" si="39"/>
        <v>0.35</v>
      </c>
      <c r="BO40" s="24">
        <v>5.6</v>
      </c>
      <c r="BP40" s="24">
        <v>0</v>
      </c>
      <c r="BQ40" s="41">
        <f t="shared" si="40"/>
        <v>5.6</v>
      </c>
      <c r="BR40" s="85">
        <v>1.6</v>
      </c>
      <c r="BS40" s="85">
        <v>0</v>
      </c>
      <c r="BT40" s="41">
        <f t="shared" si="41"/>
        <v>1.6</v>
      </c>
      <c r="BU40" s="85">
        <v>1.45</v>
      </c>
      <c r="BV40" s="85"/>
      <c r="BW40" s="41">
        <f t="shared" si="42"/>
        <v>1.45</v>
      </c>
      <c r="BX40" s="85">
        <v>2.21</v>
      </c>
      <c r="BY40" s="85">
        <v>0</v>
      </c>
      <c r="BZ40" s="41">
        <f t="shared" si="43"/>
        <v>2.21</v>
      </c>
      <c r="CA40" s="24">
        <v>2.5499999999999998</v>
      </c>
      <c r="CB40" s="24"/>
      <c r="CC40" s="41">
        <f t="shared" si="44"/>
        <v>2.5499999999999998</v>
      </c>
      <c r="CD40" s="24">
        <v>2.3075999999999999</v>
      </c>
      <c r="CE40" s="24"/>
      <c r="CF40" s="41">
        <f t="shared" si="45"/>
        <v>2.3075999999999999</v>
      </c>
      <c r="CG40" s="31">
        <v>2.8254999999999999</v>
      </c>
      <c r="CH40" s="31"/>
      <c r="CI40" s="123">
        <f t="shared" si="46"/>
        <v>2.8254999999999999</v>
      </c>
      <c r="CJ40" s="31">
        <v>2.4977</v>
      </c>
      <c r="CK40" s="31"/>
      <c r="CL40" s="123">
        <f t="shared" si="47"/>
        <v>2.4977</v>
      </c>
      <c r="CM40" s="31">
        <v>1.8250999999999999</v>
      </c>
      <c r="CN40" s="31"/>
      <c r="CO40" s="123">
        <f t="shared" si="48"/>
        <v>1.8250999999999999</v>
      </c>
      <c r="CP40" s="31">
        <v>1.8250999999999999</v>
      </c>
      <c r="CQ40" s="24"/>
      <c r="CR40" s="41">
        <f t="shared" si="49"/>
        <v>1.8250999999999999</v>
      </c>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row>
    <row r="41" spans="1:409" customFormat="1" x14ac:dyDescent="0.25">
      <c r="A41" s="155" t="s">
        <v>10</v>
      </c>
      <c r="B41" s="31">
        <v>2.0163000000000002</v>
      </c>
      <c r="C41" s="31">
        <v>3.2899999999999999E-2</v>
      </c>
      <c r="D41" s="31">
        <v>2.0491999999999999</v>
      </c>
      <c r="E41" s="31">
        <v>2.3119999999999998</v>
      </c>
      <c r="F41" s="31">
        <v>3.56E-2</v>
      </c>
      <c r="G41" s="31">
        <v>2.3475999999999999</v>
      </c>
      <c r="H41" s="31">
        <v>0</v>
      </c>
      <c r="I41" s="31">
        <v>2.0821999999999998</v>
      </c>
      <c r="J41" s="31">
        <v>3.5499999999999997E-2</v>
      </c>
      <c r="K41" s="127">
        <v>2.1177000000000001</v>
      </c>
      <c r="L41" s="127"/>
      <c r="M41" s="85">
        <v>2.0343</v>
      </c>
      <c r="N41" s="85">
        <v>3.5000000000000003E-2</v>
      </c>
      <c r="O41" s="85">
        <f t="shared" si="24"/>
        <v>2.0693000000000001</v>
      </c>
      <c r="P41" s="85"/>
      <c r="Q41" s="127">
        <v>2.2446000000000002</v>
      </c>
      <c r="R41" s="127">
        <v>7.0099999999999996E-2</v>
      </c>
      <c r="S41" s="127">
        <v>2.3147000000000002</v>
      </c>
      <c r="T41" s="127"/>
      <c r="U41" s="85">
        <v>0.29909999999999998</v>
      </c>
      <c r="V41" s="85">
        <v>7.0099999999999996E-2</v>
      </c>
      <c r="W41" s="85">
        <f t="shared" si="25"/>
        <v>0.36919999999999997</v>
      </c>
      <c r="X41" s="85"/>
      <c r="Y41" s="85">
        <v>2.0579999999999998</v>
      </c>
      <c r="Z41" s="85">
        <v>6.3E-2</v>
      </c>
      <c r="AA41" s="41">
        <f t="shared" si="31"/>
        <v>2.121</v>
      </c>
      <c r="AB41" s="85">
        <v>5.5100000000000003E-2</v>
      </c>
      <c r="AC41" s="85">
        <v>0</v>
      </c>
      <c r="AD41" s="127">
        <f t="shared" si="26"/>
        <v>5.5100000000000003E-2</v>
      </c>
      <c r="AE41" s="127">
        <v>4.6600000000000003E-2</v>
      </c>
      <c r="AF41" s="127">
        <v>0</v>
      </c>
      <c r="AG41" s="127">
        <f t="shared" si="32"/>
        <v>4.6600000000000003E-2</v>
      </c>
      <c r="AH41" s="127">
        <v>4.1300000000000003E-2</v>
      </c>
      <c r="AI41" s="127">
        <v>0</v>
      </c>
      <c r="AJ41" s="127">
        <f t="shared" si="33"/>
        <v>4.1300000000000003E-2</v>
      </c>
      <c r="AK41" s="127">
        <v>4.8599999999999997E-2</v>
      </c>
      <c r="AL41" s="127">
        <v>0</v>
      </c>
      <c r="AM41" s="127">
        <f t="shared" si="34"/>
        <v>4.8599999999999997E-2</v>
      </c>
      <c r="AN41" s="127">
        <v>1.7999999999999999E-2</v>
      </c>
      <c r="AO41" s="127">
        <v>0</v>
      </c>
      <c r="AP41" s="127">
        <f t="shared" si="35"/>
        <v>1.7999999999999999E-2</v>
      </c>
      <c r="AQ41" s="127">
        <v>1.52E-2</v>
      </c>
      <c r="AR41" s="127">
        <v>0</v>
      </c>
      <c r="AS41" s="123">
        <f t="shared" si="27"/>
        <v>1.52E-2</v>
      </c>
      <c r="AT41" s="127">
        <v>3.3300000000000003E-2</v>
      </c>
      <c r="AU41" s="127">
        <v>0</v>
      </c>
      <c r="AV41" s="127">
        <f t="shared" si="36"/>
        <v>3.3300000000000003E-2</v>
      </c>
      <c r="AW41" s="127">
        <v>3.3300000000000003E-2</v>
      </c>
      <c r="AX41" s="127">
        <v>0</v>
      </c>
      <c r="AY41" s="127">
        <f t="shared" si="28"/>
        <v>3.3300000000000003E-2</v>
      </c>
      <c r="AZ41" s="219">
        <v>2.8299999999999999E-2</v>
      </c>
      <c r="BA41" s="219">
        <v>0</v>
      </c>
      <c r="BB41" s="41">
        <f t="shared" si="29"/>
        <v>2.8299999999999999E-2</v>
      </c>
      <c r="BC41" s="41">
        <v>2.64E-2</v>
      </c>
      <c r="BD41" s="41">
        <v>0</v>
      </c>
      <c r="BE41" s="41">
        <f t="shared" si="37"/>
        <v>2.64E-2</v>
      </c>
      <c r="BF41" s="219">
        <v>3.3300000000000003E-2</v>
      </c>
      <c r="BG41" s="219">
        <v>0</v>
      </c>
      <c r="BH41" s="221">
        <f t="shared" si="30"/>
        <v>3.3300000000000003E-2</v>
      </c>
      <c r="BI41" s="24">
        <v>2.3E-2</v>
      </c>
      <c r="BJ41" s="24">
        <v>0</v>
      </c>
      <c r="BK41" s="41">
        <f t="shared" si="38"/>
        <v>2.3E-2</v>
      </c>
      <c r="BL41" s="85">
        <v>1.9800000000000002E-2</v>
      </c>
      <c r="BM41" s="85">
        <v>0</v>
      </c>
      <c r="BN41" s="41">
        <f t="shared" si="39"/>
        <v>1.9800000000000002E-2</v>
      </c>
      <c r="BO41" s="24">
        <v>2.8299999999999999E-2</v>
      </c>
      <c r="BP41" s="24">
        <v>0</v>
      </c>
      <c r="BQ41" s="41">
        <f t="shared" si="40"/>
        <v>2.8299999999999999E-2</v>
      </c>
      <c r="BR41" s="228">
        <v>2.8299999999999999E-2</v>
      </c>
      <c r="BS41" s="228">
        <v>0</v>
      </c>
      <c r="BT41" s="41">
        <f t="shared" si="41"/>
        <v>2.8299999999999999E-2</v>
      </c>
      <c r="BU41" s="85">
        <v>2.7099999999999999E-2</v>
      </c>
      <c r="BV41" s="85"/>
      <c r="BW41" s="41">
        <f t="shared" si="42"/>
        <v>2.7099999999999999E-2</v>
      </c>
      <c r="BX41" s="228">
        <v>0.27300000000000002</v>
      </c>
      <c r="BY41" s="228">
        <v>0</v>
      </c>
      <c r="BZ41" s="41">
        <f t="shared" si="43"/>
        <v>0.27300000000000002</v>
      </c>
      <c r="CA41" s="24">
        <v>6.3200000000000006E-2</v>
      </c>
      <c r="CB41" s="24"/>
      <c r="CC41" s="41">
        <f t="shared" si="44"/>
        <v>6.3200000000000006E-2</v>
      </c>
      <c r="CD41" s="24">
        <v>5.8299999999999998E-2</v>
      </c>
      <c r="CE41" s="24"/>
      <c r="CF41" s="41">
        <f t="shared" si="45"/>
        <v>5.8299999999999998E-2</v>
      </c>
      <c r="CG41" s="31">
        <v>3.5400000000000001E-2</v>
      </c>
      <c r="CH41" s="31"/>
      <c r="CI41" s="123">
        <f t="shared" si="46"/>
        <v>3.5400000000000001E-2</v>
      </c>
      <c r="CJ41" s="31">
        <v>5.0299999999999997E-2</v>
      </c>
      <c r="CK41" s="31"/>
      <c r="CL41" s="123">
        <f t="shared" si="47"/>
        <v>5.0299999999999997E-2</v>
      </c>
      <c r="CM41" s="31">
        <v>6.0100000000000001E-2</v>
      </c>
      <c r="CN41" s="31"/>
      <c r="CO41" s="123">
        <f t="shared" si="48"/>
        <v>6.0100000000000001E-2</v>
      </c>
      <c r="CP41" s="31">
        <v>6.0100000000000001E-2</v>
      </c>
      <c r="CQ41" s="24"/>
      <c r="CR41" s="41">
        <f t="shared" si="49"/>
        <v>6.0100000000000001E-2</v>
      </c>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row>
    <row r="42" spans="1:409" customFormat="1" x14ac:dyDescent="0.25">
      <c r="A42" s="155" t="s">
        <v>11</v>
      </c>
      <c r="B42" s="31">
        <v>1.7317</v>
      </c>
      <c r="C42" s="31">
        <v>0.1147</v>
      </c>
      <c r="D42" s="31">
        <v>1.8464</v>
      </c>
      <c r="E42" s="31">
        <v>2.2867999999999999</v>
      </c>
      <c r="F42" s="31">
        <v>0.17910000000000001</v>
      </c>
      <c r="G42" s="31">
        <v>2.4659</v>
      </c>
      <c r="H42" s="31">
        <v>0</v>
      </c>
      <c r="I42" s="31">
        <v>1.8907</v>
      </c>
      <c r="J42" s="31">
        <v>0.16719999999999999</v>
      </c>
      <c r="K42" s="127">
        <v>2.0579000000000001</v>
      </c>
      <c r="L42" s="127"/>
      <c r="M42" s="85">
        <v>1.7727999999999999</v>
      </c>
      <c r="N42" s="85">
        <v>0.16689999999999999</v>
      </c>
      <c r="O42" s="85">
        <f t="shared" si="24"/>
        <v>1.9397</v>
      </c>
      <c r="P42" s="85"/>
      <c r="Q42" s="127">
        <v>2.444</v>
      </c>
      <c r="R42" s="127">
        <v>8.4199999999999997E-2</v>
      </c>
      <c r="S42" s="127">
        <v>25.282</v>
      </c>
      <c r="T42" s="127"/>
      <c r="U42" s="85">
        <v>1.8560000000000001</v>
      </c>
      <c r="V42" s="85">
        <v>8.9099999999999999E-2</v>
      </c>
      <c r="W42" s="85">
        <f t="shared" si="25"/>
        <v>1.9451000000000001</v>
      </c>
      <c r="X42" s="85"/>
      <c r="Y42" s="85">
        <v>1.8262</v>
      </c>
      <c r="Z42" s="85">
        <v>8.8700000000000001E-2</v>
      </c>
      <c r="AA42" s="41">
        <f t="shared" si="31"/>
        <v>1.9149</v>
      </c>
      <c r="AB42" s="85">
        <v>0.13139999999999999</v>
      </c>
      <c r="AC42" s="85">
        <v>0</v>
      </c>
      <c r="AD42" s="127">
        <f t="shared" si="26"/>
        <v>0.13139999999999999</v>
      </c>
      <c r="AE42" s="127">
        <v>0.13150000000000001</v>
      </c>
      <c r="AF42" s="127">
        <v>0</v>
      </c>
      <c r="AG42" s="127">
        <f t="shared" si="32"/>
        <v>0.13150000000000001</v>
      </c>
      <c r="AH42" s="127">
        <v>0.13039999999999999</v>
      </c>
      <c r="AI42" s="127">
        <v>0</v>
      </c>
      <c r="AJ42" s="127">
        <f t="shared" si="33"/>
        <v>0.13039999999999999</v>
      </c>
      <c r="AK42" s="127">
        <v>0.29360000000000003</v>
      </c>
      <c r="AL42" s="127">
        <v>0</v>
      </c>
      <c r="AM42" s="127">
        <f t="shared" si="34"/>
        <v>0.29360000000000003</v>
      </c>
      <c r="AN42" s="127">
        <v>0.2944</v>
      </c>
      <c r="AO42" s="127">
        <v>0</v>
      </c>
      <c r="AP42" s="127">
        <f t="shared" si="35"/>
        <v>0.2944</v>
      </c>
      <c r="AQ42" s="127">
        <v>0.24410000000000001</v>
      </c>
      <c r="AR42" s="127">
        <v>0</v>
      </c>
      <c r="AS42" s="123">
        <f t="shared" si="27"/>
        <v>0.24410000000000001</v>
      </c>
      <c r="AT42" s="127">
        <v>0.32590000000000002</v>
      </c>
      <c r="AU42" s="127">
        <v>0</v>
      </c>
      <c r="AV42" s="127">
        <f t="shared" si="36"/>
        <v>0.32590000000000002</v>
      </c>
      <c r="AW42" s="127">
        <v>0.32590000000000002</v>
      </c>
      <c r="AX42" s="127">
        <v>0</v>
      </c>
      <c r="AY42" s="127">
        <f t="shared" si="28"/>
        <v>0.32590000000000002</v>
      </c>
      <c r="AZ42" s="219">
        <v>0.35070000000000001</v>
      </c>
      <c r="BA42" s="219">
        <v>0</v>
      </c>
      <c r="BB42" s="226">
        <f t="shared" si="29"/>
        <v>0.35070000000000001</v>
      </c>
      <c r="BC42" s="226">
        <v>0.22869999999999999</v>
      </c>
      <c r="BD42" s="226">
        <v>0</v>
      </c>
      <c r="BE42" s="41">
        <f t="shared" si="37"/>
        <v>0.22869999999999999</v>
      </c>
      <c r="BF42" s="219">
        <v>0.28620000000000001</v>
      </c>
      <c r="BG42" s="219">
        <v>0</v>
      </c>
      <c r="BH42" s="226">
        <f t="shared" si="30"/>
        <v>0.28620000000000001</v>
      </c>
      <c r="BI42" s="226">
        <v>0.28620000000000001</v>
      </c>
      <c r="BJ42" s="226">
        <v>0</v>
      </c>
      <c r="BK42" s="41">
        <f t="shared" si="38"/>
        <v>0.28620000000000001</v>
      </c>
      <c r="BL42" s="85">
        <v>0.23139999999999999</v>
      </c>
      <c r="BM42" s="85">
        <v>0</v>
      </c>
      <c r="BN42" s="41">
        <f t="shared" si="39"/>
        <v>0.23139999999999999</v>
      </c>
      <c r="BO42" s="226">
        <v>0.30420000000000003</v>
      </c>
      <c r="BP42" s="226">
        <v>0</v>
      </c>
      <c r="BQ42" s="41">
        <f t="shared" si="40"/>
        <v>0.30420000000000003</v>
      </c>
      <c r="BR42" s="228">
        <v>0.33100000000000002</v>
      </c>
      <c r="BS42" s="228">
        <v>0</v>
      </c>
      <c r="BT42" s="41">
        <f t="shared" si="41"/>
        <v>0.33100000000000002</v>
      </c>
      <c r="BU42" s="85">
        <v>0.33079999999999998</v>
      </c>
      <c r="BV42" s="85"/>
      <c r="BW42" s="41">
        <f t="shared" si="42"/>
        <v>0.33079999999999998</v>
      </c>
      <c r="BX42" s="228">
        <v>0.41210000000000002</v>
      </c>
      <c r="BY42" s="228">
        <v>0</v>
      </c>
      <c r="BZ42" s="41">
        <f t="shared" si="43"/>
        <v>0.41210000000000002</v>
      </c>
      <c r="CA42" s="24">
        <v>0.2777</v>
      </c>
      <c r="CB42" s="24"/>
      <c r="CC42" s="41">
        <f t="shared" si="44"/>
        <v>0.2777</v>
      </c>
      <c r="CD42" s="24">
        <v>0.2296</v>
      </c>
      <c r="CE42" s="24"/>
      <c r="CF42" s="41">
        <f t="shared" si="45"/>
        <v>0.2296</v>
      </c>
      <c r="CG42" s="31">
        <v>0.2303</v>
      </c>
      <c r="CH42" s="31"/>
      <c r="CI42" s="123">
        <f t="shared" si="46"/>
        <v>0.2303</v>
      </c>
      <c r="CJ42" s="31">
        <v>2.4E-2</v>
      </c>
      <c r="CK42" s="31"/>
      <c r="CL42" s="123">
        <f t="shared" si="47"/>
        <v>2.4E-2</v>
      </c>
      <c r="CM42" s="31">
        <v>0.1305</v>
      </c>
      <c r="CN42" s="31"/>
      <c r="CO42" s="123">
        <f t="shared" si="48"/>
        <v>0.1305</v>
      </c>
      <c r="CP42" s="31">
        <v>0.13350000000000001</v>
      </c>
      <c r="CQ42" s="24"/>
      <c r="CR42" s="41">
        <f t="shared" si="49"/>
        <v>0.13350000000000001</v>
      </c>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2"/>
      <c r="FQ42" s="232"/>
      <c r="FR42" s="232"/>
      <c r="FS42" s="232"/>
      <c r="FT42" s="232"/>
      <c r="FU42" s="232"/>
      <c r="FV42" s="232"/>
      <c r="FW42" s="232"/>
      <c r="FX42" s="232"/>
      <c r="FY42" s="232"/>
      <c r="FZ42" s="232"/>
      <c r="GA42" s="232"/>
      <c r="GB42" s="232"/>
    </row>
    <row r="43" spans="1:409" customFormat="1" x14ac:dyDescent="0.25">
      <c r="A43" s="155" t="s">
        <v>12</v>
      </c>
      <c r="B43" s="31">
        <v>0.88500000000000001</v>
      </c>
      <c r="C43" s="31">
        <v>0.15</v>
      </c>
      <c r="D43" s="31">
        <v>1.0349999999999999</v>
      </c>
      <c r="E43" s="31">
        <v>0.92610000000000003</v>
      </c>
      <c r="F43" s="31">
        <v>0.16500000000000001</v>
      </c>
      <c r="G43" s="31">
        <v>1.0911</v>
      </c>
      <c r="H43" s="31">
        <v>0</v>
      </c>
      <c r="I43" s="31">
        <v>0.91010000000000002</v>
      </c>
      <c r="J43" s="31">
        <v>0.16500000000000001</v>
      </c>
      <c r="K43" s="127">
        <v>1.0750999999999999</v>
      </c>
      <c r="L43" s="127"/>
      <c r="M43" s="85">
        <v>0.91</v>
      </c>
      <c r="N43" s="85">
        <v>0.16500000000000001</v>
      </c>
      <c r="O43" s="85">
        <f t="shared" si="24"/>
        <v>1.075</v>
      </c>
      <c r="P43" s="85"/>
      <c r="Q43" s="127">
        <v>1.0001</v>
      </c>
      <c r="R43" s="127">
        <v>1.83</v>
      </c>
      <c r="S43" s="127">
        <v>2.8300999999999998</v>
      </c>
      <c r="T43" s="127"/>
      <c r="U43" s="85">
        <v>1.2000999999999999</v>
      </c>
      <c r="V43" s="85">
        <v>0.83</v>
      </c>
      <c r="W43" s="85">
        <f t="shared" si="25"/>
        <v>2.0301</v>
      </c>
      <c r="X43" s="85"/>
      <c r="Y43" s="85">
        <v>1.2</v>
      </c>
      <c r="Z43" s="85">
        <v>0.83</v>
      </c>
      <c r="AA43" s="41">
        <f t="shared" si="31"/>
        <v>2.0299999999999998</v>
      </c>
      <c r="AB43" s="85">
        <v>1.2</v>
      </c>
      <c r="AC43" s="85">
        <v>0</v>
      </c>
      <c r="AD43" s="127">
        <f t="shared" si="26"/>
        <v>1.2</v>
      </c>
      <c r="AE43" s="127">
        <v>0.7</v>
      </c>
      <c r="AF43" s="127">
        <v>0</v>
      </c>
      <c r="AG43" s="127">
        <f t="shared" si="32"/>
        <v>0.7</v>
      </c>
      <c r="AH43" s="127">
        <v>0.7</v>
      </c>
      <c r="AI43" s="127">
        <v>0</v>
      </c>
      <c r="AJ43" s="127">
        <f t="shared" si="33"/>
        <v>0.7</v>
      </c>
      <c r="AK43" s="127">
        <v>0.82</v>
      </c>
      <c r="AL43" s="127">
        <v>0</v>
      </c>
      <c r="AM43" s="127">
        <f t="shared" si="34"/>
        <v>0.82</v>
      </c>
      <c r="AN43" s="127">
        <v>0.66600000000000004</v>
      </c>
      <c r="AO43" s="127">
        <v>0</v>
      </c>
      <c r="AP43" s="127">
        <f t="shared" si="35"/>
        <v>0.66600000000000004</v>
      </c>
      <c r="AQ43" s="127">
        <v>0.63460000000000005</v>
      </c>
      <c r="AR43" s="127">
        <v>0</v>
      </c>
      <c r="AS43" s="123">
        <f t="shared" si="27"/>
        <v>0.63460000000000005</v>
      </c>
      <c r="AT43" s="127">
        <v>0.37</v>
      </c>
      <c r="AU43" s="127">
        <v>0</v>
      </c>
      <c r="AV43" s="127">
        <f t="shared" si="36"/>
        <v>0.37</v>
      </c>
      <c r="AW43" s="127">
        <v>0.37</v>
      </c>
      <c r="AX43" s="127">
        <v>0</v>
      </c>
      <c r="AY43" s="127">
        <f t="shared" si="28"/>
        <v>0.37</v>
      </c>
      <c r="AZ43" s="219">
        <v>0.33100000000000002</v>
      </c>
      <c r="BA43" s="219">
        <v>0</v>
      </c>
      <c r="BB43" s="226">
        <f t="shared" si="29"/>
        <v>0.33100000000000002</v>
      </c>
      <c r="BC43" s="226">
        <v>0.11550000000000001</v>
      </c>
      <c r="BD43" s="226">
        <v>0</v>
      </c>
      <c r="BE43" s="41">
        <f t="shared" si="37"/>
        <v>0.11550000000000001</v>
      </c>
      <c r="BF43" s="219">
        <v>0.29010000000000002</v>
      </c>
      <c r="BG43" s="219">
        <v>0</v>
      </c>
      <c r="BH43" s="226">
        <f t="shared" si="30"/>
        <v>0.29010000000000002</v>
      </c>
      <c r="BI43" s="226">
        <v>0.15010000000000001</v>
      </c>
      <c r="BJ43" s="226">
        <v>0</v>
      </c>
      <c r="BK43" s="41">
        <f t="shared" si="38"/>
        <v>0.15010000000000001</v>
      </c>
      <c r="BL43" s="85">
        <v>1.06E-2</v>
      </c>
      <c r="BM43" s="85">
        <v>0</v>
      </c>
      <c r="BN43" s="41">
        <f t="shared" si="39"/>
        <v>1.06E-2</v>
      </c>
      <c r="BO43" s="226">
        <v>2.0501</v>
      </c>
      <c r="BP43" s="226">
        <v>0</v>
      </c>
      <c r="BQ43" s="41">
        <f t="shared" si="40"/>
        <v>2.0501</v>
      </c>
      <c r="BR43" s="228">
        <v>2.008</v>
      </c>
      <c r="BS43" s="228">
        <v>0</v>
      </c>
      <c r="BT43" s="41">
        <f t="shared" si="41"/>
        <v>2.008</v>
      </c>
      <c r="BU43" s="85">
        <v>1.4624999999999999</v>
      </c>
      <c r="BV43" s="85"/>
      <c r="BW43" s="41">
        <f t="shared" si="42"/>
        <v>1.4624999999999999</v>
      </c>
      <c r="BX43" s="228">
        <v>1.83</v>
      </c>
      <c r="BY43" s="228">
        <v>0</v>
      </c>
      <c r="BZ43" s="41">
        <f t="shared" si="43"/>
        <v>1.83</v>
      </c>
      <c r="CA43" s="24">
        <v>2.1800000000000002</v>
      </c>
      <c r="CB43" s="24"/>
      <c r="CC43" s="41">
        <f t="shared" si="44"/>
        <v>2.1800000000000002</v>
      </c>
      <c r="CD43" s="24">
        <v>2.08</v>
      </c>
      <c r="CE43" s="24"/>
      <c r="CF43" s="41">
        <f t="shared" si="45"/>
        <v>2.08</v>
      </c>
      <c r="CG43" s="31">
        <v>1.33</v>
      </c>
      <c r="CH43" s="31"/>
      <c r="CI43" s="123">
        <f t="shared" si="46"/>
        <v>1.33</v>
      </c>
      <c r="CJ43" s="31">
        <v>1.05</v>
      </c>
      <c r="CK43" s="31"/>
      <c r="CL43" s="123">
        <f t="shared" si="47"/>
        <v>1.05</v>
      </c>
      <c r="CM43" s="31">
        <v>1.2</v>
      </c>
      <c r="CN43" s="31"/>
      <c r="CO43" s="123">
        <f t="shared" si="48"/>
        <v>1.2</v>
      </c>
      <c r="CP43" s="31">
        <v>1.2</v>
      </c>
      <c r="CQ43" s="24"/>
      <c r="CR43" s="41">
        <f t="shared" si="49"/>
        <v>1.2</v>
      </c>
      <c r="CS43" s="232"/>
      <c r="CT43" s="232"/>
      <c r="CU43" s="232"/>
      <c r="CV43" s="232"/>
      <c r="CW43" s="232"/>
      <c r="CX43" s="232"/>
      <c r="CY43" s="232"/>
      <c r="CZ43" s="232"/>
      <c r="DA43" s="232"/>
      <c r="DB43" s="232"/>
      <c r="DC43" s="232"/>
      <c r="DD43" s="232"/>
      <c r="DE43" s="232"/>
      <c r="DF43" s="232"/>
      <c r="DG43" s="232"/>
      <c r="DH43" s="232"/>
      <c r="DI43" s="232"/>
      <c r="DJ43" s="232"/>
      <c r="DK43" s="232"/>
      <c r="DL43" s="232"/>
      <c r="DM43" s="232"/>
      <c r="DN43" s="232"/>
      <c r="DO43" s="232"/>
      <c r="DP43" s="232"/>
      <c r="DQ43" s="232"/>
      <c r="DR43" s="232"/>
      <c r="DS43" s="232"/>
      <c r="DT43" s="232"/>
      <c r="DU43" s="232"/>
      <c r="DV43" s="232"/>
      <c r="DW43" s="232"/>
      <c r="DX43" s="232"/>
      <c r="DY43" s="232"/>
      <c r="DZ43" s="232"/>
      <c r="EA43" s="232"/>
      <c r="EB43" s="232"/>
      <c r="EC43" s="232"/>
      <c r="ED43" s="232"/>
      <c r="EE43" s="232"/>
      <c r="EF43" s="232"/>
      <c r="EG43" s="232"/>
      <c r="EH43" s="232"/>
      <c r="EI43" s="232"/>
      <c r="EJ43" s="232"/>
      <c r="EK43" s="232"/>
      <c r="EL43" s="232"/>
      <c r="EM43" s="232"/>
      <c r="EN43" s="232"/>
      <c r="EO43" s="232"/>
      <c r="EP43" s="232"/>
      <c r="EQ43" s="232"/>
      <c r="ER43" s="232"/>
      <c r="ES43" s="232"/>
      <c r="ET43" s="232"/>
      <c r="EU43" s="232"/>
      <c r="EV43" s="232"/>
      <c r="EW43" s="232"/>
      <c r="EX43" s="232"/>
      <c r="EY43" s="232"/>
      <c r="EZ43" s="232"/>
      <c r="FA43" s="232"/>
      <c r="FB43" s="232"/>
      <c r="FC43" s="232"/>
      <c r="FD43" s="232"/>
      <c r="FE43" s="232"/>
      <c r="FF43" s="232"/>
      <c r="FG43" s="232"/>
      <c r="FH43" s="232"/>
      <c r="FI43" s="232"/>
      <c r="FJ43" s="232"/>
      <c r="FK43" s="232"/>
      <c r="FL43" s="232"/>
      <c r="FM43" s="232"/>
      <c r="FN43" s="232"/>
      <c r="FO43" s="232"/>
      <c r="FP43" s="232"/>
      <c r="FQ43" s="232"/>
      <c r="FR43" s="232"/>
      <c r="FS43" s="232"/>
      <c r="FT43" s="232"/>
      <c r="FU43" s="232"/>
      <c r="FV43" s="232"/>
      <c r="FW43" s="232"/>
      <c r="FX43" s="232"/>
      <c r="FY43" s="232"/>
      <c r="FZ43" s="232"/>
      <c r="GA43" s="232"/>
      <c r="GB43" s="232"/>
    </row>
    <row r="44" spans="1:409" customFormat="1" x14ac:dyDescent="0.25">
      <c r="A44" s="155" t="s">
        <v>13</v>
      </c>
      <c r="B44" s="31">
        <v>1.5408999999999999</v>
      </c>
      <c r="C44" s="31">
        <v>1.7783</v>
      </c>
      <c r="D44" s="31">
        <v>3.3191999999999999</v>
      </c>
      <c r="E44" s="31">
        <v>1.7201</v>
      </c>
      <c r="F44" s="31">
        <v>3.5</v>
      </c>
      <c r="G44" s="31">
        <v>5.2201000000000004</v>
      </c>
      <c r="H44" s="31">
        <v>0</v>
      </c>
      <c r="I44" s="31">
        <v>1.6001000000000001</v>
      </c>
      <c r="J44" s="31">
        <v>6.86</v>
      </c>
      <c r="K44" s="127">
        <v>8.4601000000000006</v>
      </c>
      <c r="L44" s="127"/>
      <c r="M44" s="85">
        <v>1.5995999999999999</v>
      </c>
      <c r="N44" s="85">
        <v>6.7803000000000004</v>
      </c>
      <c r="O44" s="85">
        <f t="shared" si="24"/>
        <v>8.379900000000001</v>
      </c>
      <c r="P44" s="85"/>
      <c r="Q44" s="127">
        <v>1.9000999999999999</v>
      </c>
      <c r="R44" s="127">
        <v>5</v>
      </c>
      <c r="S44" s="127">
        <v>6.9001000000000001</v>
      </c>
      <c r="T44" s="127"/>
      <c r="U44" s="85">
        <v>1.65</v>
      </c>
      <c r="V44" s="85">
        <v>5</v>
      </c>
      <c r="W44" s="85">
        <f t="shared" si="25"/>
        <v>6.65</v>
      </c>
      <c r="X44" s="85"/>
      <c r="Y44" s="85">
        <v>1.6237999999999999</v>
      </c>
      <c r="Z44" s="85">
        <v>4.8777999999999997</v>
      </c>
      <c r="AA44" s="41">
        <f t="shared" si="31"/>
        <v>6.5015999999999998</v>
      </c>
      <c r="AB44" s="85">
        <v>7.69</v>
      </c>
      <c r="AC44" s="85">
        <v>0</v>
      </c>
      <c r="AD44" s="127">
        <f t="shared" si="26"/>
        <v>7.69</v>
      </c>
      <c r="AE44" s="127">
        <v>7.69</v>
      </c>
      <c r="AF44" s="127">
        <v>0</v>
      </c>
      <c r="AG44" s="127">
        <f t="shared" si="32"/>
        <v>7.69</v>
      </c>
      <c r="AH44" s="127">
        <v>7.6624999999999996</v>
      </c>
      <c r="AI44" s="127">
        <v>0</v>
      </c>
      <c r="AJ44" s="127">
        <f t="shared" si="33"/>
        <v>7.6624999999999996</v>
      </c>
      <c r="AK44" s="127">
        <v>8</v>
      </c>
      <c r="AL44" s="127">
        <v>0</v>
      </c>
      <c r="AM44" s="127">
        <f t="shared" si="34"/>
        <v>8</v>
      </c>
      <c r="AN44" s="127">
        <v>6.65</v>
      </c>
      <c r="AO44" s="127">
        <v>0</v>
      </c>
      <c r="AP44" s="127">
        <f t="shared" si="35"/>
        <v>6.65</v>
      </c>
      <c r="AQ44" s="127">
        <v>6.1821999999999999</v>
      </c>
      <c r="AR44" s="127">
        <v>0</v>
      </c>
      <c r="AS44" s="123">
        <f t="shared" si="27"/>
        <v>6.1821999999999999</v>
      </c>
      <c r="AT44" s="127">
        <v>7.93</v>
      </c>
      <c r="AU44" s="127">
        <v>0</v>
      </c>
      <c r="AV44" s="127">
        <f t="shared" si="36"/>
        <v>7.93</v>
      </c>
      <c r="AW44" s="127">
        <v>7.93</v>
      </c>
      <c r="AX44" s="127">
        <v>0</v>
      </c>
      <c r="AY44" s="127">
        <f t="shared" si="28"/>
        <v>7.93</v>
      </c>
      <c r="AZ44" s="219">
        <v>6.57</v>
      </c>
      <c r="BA44" s="219">
        <v>0</v>
      </c>
      <c r="BB44" s="226">
        <f t="shared" si="29"/>
        <v>6.57</v>
      </c>
      <c r="BC44" s="226">
        <v>6.4097</v>
      </c>
      <c r="BD44" s="226">
        <v>0</v>
      </c>
      <c r="BE44" s="41">
        <f t="shared" si="37"/>
        <v>6.4097</v>
      </c>
      <c r="BF44" s="219">
        <v>6.75</v>
      </c>
      <c r="BG44" s="219">
        <v>0</v>
      </c>
      <c r="BH44" s="226">
        <f t="shared" si="30"/>
        <v>6.75</v>
      </c>
      <c r="BI44" s="226">
        <v>2.46</v>
      </c>
      <c r="BJ44" s="226">
        <v>0</v>
      </c>
      <c r="BK44" s="41">
        <f t="shared" si="38"/>
        <v>2.46</v>
      </c>
      <c r="BL44" s="85">
        <v>2.15</v>
      </c>
      <c r="BM44" s="85">
        <v>0</v>
      </c>
      <c r="BN44" s="41">
        <f t="shared" si="39"/>
        <v>2.15</v>
      </c>
      <c r="BO44" s="226">
        <v>8.5350000000000001</v>
      </c>
      <c r="BP44" s="226">
        <v>0</v>
      </c>
      <c r="BQ44" s="41">
        <f t="shared" si="40"/>
        <v>8.5350000000000001</v>
      </c>
      <c r="BR44" s="228">
        <v>4.53</v>
      </c>
      <c r="BS44" s="228">
        <v>0</v>
      </c>
      <c r="BT44" s="41">
        <f t="shared" si="41"/>
        <v>4.53</v>
      </c>
      <c r="BU44" s="85">
        <v>3.8948</v>
      </c>
      <c r="BV44" s="85"/>
      <c r="BW44" s="41">
        <f t="shared" si="42"/>
        <v>3.8948</v>
      </c>
      <c r="BX44" s="228">
        <v>7.92</v>
      </c>
      <c r="BY44" s="228">
        <v>0</v>
      </c>
      <c r="BZ44" s="41">
        <f t="shared" si="43"/>
        <v>7.92</v>
      </c>
      <c r="CA44" s="24">
        <v>7.8834</v>
      </c>
      <c r="CB44" s="24"/>
      <c r="CC44" s="41">
        <f t="shared" si="44"/>
        <v>7.8834</v>
      </c>
      <c r="CD44" s="24">
        <v>7.4988999999999999</v>
      </c>
      <c r="CE44" s="24"/>
      <c r="CF44" s="41">
        <f t="shared" si="45"/>
        <v>7.4988999999999999</v>
      </c>
      <c r="CG44" s="31">
        <v>16.354600000000001</v>
      </c>
      <c r="CH44" s="31"/>
      <c r="CI44" s="123">
        <f t="shared" si="46"/>
        <v>16.354600000000001</v>
      </c>
      <c r="CJ44" s="31">
        <v>8.0500000000000007</v>
      </c>
      <c r="CK44" s="31"/>
      <c r="CL44" s="123">
        <f t="shared" si="47"/>
        <v>8.0500000000000007</v>
      </c>
      <c r="CM44" s="31">
        <v>9.41</v>
      </c>
      <c r="CN44" s="31"/>
      <c r="CO44" s="123">
        <f t="shared" si="48"/>
        <v>9.41</v>
      </c>
      <c r="CP44" s="31">
        <v>9.41</v>
      </c>
      <c r="CQ44" s="24"/>
      <c r="CR44" s="41">
        <f t="shared" si="49"/>
        <v>9.41</v>
      </c>
      <c r="CS44" s="232"/>
      <c r="CT44" s="232"/>
      <c r="CU44" s="232"/>
      <c r="CV44" s="232"/>
      <c r="CW44" s="232"/>
      <c r="CX44" s="232"/>
      <c r="CY44" s="232"/>
      <c r="CZ44" s="232"/>
      <c r="DA44" s="232"/>
      <c r="DB44" s="232"/>
      <c r="DC44" s="232"/>
      <c r="DD44" s="232"/>
      <c r="DE44" s="232"/>
      <c r="DF44" s="232"/>
      <c r="DG44" s="232"/>
      <c r="DH44" s="232"/>
      <c r="DI44" s="232"/>
      <c r="DJ44" s="232"/>
      <c r="DK44" s="232"/>
      <c r="DL44" s="232"/>
      <c r="DM44" s="232"/>
      <c r="DN44" s="232"/>
      <c r="DO44" s="232"/>
      <c r="DP44" s="232"/>
      <c r="DQ44" s="232"/>
      <c r="DR44" s="232"/>
      <c r="DS44" s="232"/>
      <c r="DT44" s="232"/>
      <c r="DU44" s="232"/>
      <c r="DV44" s="232"/>
      <c r="DW44" s="232"/>
      <c r="DX44" s="232"/>
      <c r="DY44" s="232"/>
      <c r="DZ44" s="232"/>
      <c r="EA44" s="232"/>
      <c r="EB44" s="232"/>
      <c r="EC44" s="232"/>
      <c r="ED44" s="232"/>
      <c r="EE44" s="232"/>
      <c r="EF44" s="232"/>
      <c r="EG44" s="232"/>
      <c r="EH44" s="232"/>
      <c r="EI44" s="232"/>
      <c r="EJ44" s="232"/>
      <c r="EK44" s="232"/>
      <c r="EL44" s="232"/>
      <c r="EM44" s="232"/>
      <c r="EN44" s="232"/>
      <c r="EO44" s="232"/>
      <c r="EP44" s="232"/>
      <c r="EQ44" s="232"/>
      <c r="ER44" s="232"/>
      <c r="ES44" s="232"/>
      <c r="ET44" s="232"/>
      <c r="EU44" s="232"/>
      <c r="EV44" s="232"/>
      <c r="EW44" s="232"/>
      <c r="EX44" s="232"/>
      <c r="EY44" s="232"/>
      <c r="EZ44" s="232"/>
      <c r="FA44" s="232"/>
      <c r="FB44" s="232"/>
      <c r="FC44" s="232"/>
      <c r="FD44" s="232"/>
      <c r="FE44" s="232"/>
      <c r="FF44" s="232"/>
      <c r="FG44" s="232"/>
      <c r="FH44" s="232"/>
      <c r="FI44" s="232"/>
      <c r="FJ44" s="232"/>
      <c r="FK44" s="232"/>
      <c r="FL44" s="232"/>
      <c r="FM44" s="232"/>
      <c r="FN44" s="232"/>
      <c r="FO44" s="232"/>
      <c r="FP44" s="232"/>
      <c r="FQ44" s="232"/>
      <c r="FR44" s="232"/>
      <c r="FS44" s="232"/>
      <c r="FT44" s="232"/>
      <c r="FU44" s="232"/>
      <c r="FV44" s="232"/>
      <c r="FW44" s="232"/>
      <c r="FX44" s="232"/>
      <c r="FY44" s="232"/>
      <c r="FZ44" s="232"/>
      <c r="GA44" s="232"/>
      <c r="GB44" s="232"/>
    </row>
    <row r="45" spans="1:409" customFormat="1" x14ac:dyDescent="0.25">
      <c r="A45" s="155" t="s">
        <v>14</v>
      </c>
      <c r="B45" s="31"/>
      <c r="C45" s="31">
        <v>1.5</v>
      </c>
      <c r="D45" s="31">
        <v>1.5</v>
      </c>
      <c r="E45" s="31">
        <v>0</v>
      </c>
      <c r="F45" s="31">
        <v>2.5</v>
      </c>
      <c r="G45" s="31">
        <v>2.5</v>
      </c>
      <c r="H45" s="31">
        <v>0</v>
      </c>
      <c r="I45" s="31"/>
      <c r="J45" s="31">
        <v>2.5</v>
      </c>
      <c r="K45" s="127">
        <v>2.5</v>
      </c>
      <c r="L45" s="127"/>
      <c r="M45" s="85">
        <v>0</v>
      </c>
      <c r="N45" s="85">
        <v>2.5</v>
      </c>
      <c r="O45" s="85">
        <f t="shared" si="24"/>
        <v>2.5</v>
      </c>
      <c r="P45" s="85"/>
      <c r="Q45" s="127"/>
      <c r="R45" s="127">
        <v>2.5</v>
      </c>
      <c r="S45" s="127">
        <v>2.5</v>
      </c>
      <c r="T45" s="127"/>
      <c r="U45" s="85">
        <v>0</v>
      </c>
      <c r="V45" s="85">
        <v>2</v>
      </c>
      <c r="W45" s="85">
        <f t="shared" si="25"/>
        <v>2</v>
      </c>
      <c r="X45" s="85"/>
      <c r="Y45" s="85"/>
      <c r="Z45" s="85">
        <v>1.994</v>
      </c>
      <c r="AA45" s="41">
        <f t="shared" si="31"/>
        <v>1.994</v>
      </c>
      <c r="AB45" s="85">
        <v>2</v>
      </c>
      <c r="AC45" s="85"/>
      <c r="AD45" s="127">
        <f t="shared" si="26"/>
        <v>2</v>
      </c>
      <c r="AE45" s="127">
        <v>3.32</v>
      </c>
      <c r="AF45" s="127"/>
      <c r="AG45" s="127">
        <f t="shared" si="32"/>
        <v>3.32</v>
      </c>
      <c r="AH45" s="127">
        <v>3.32</v>
      </c>
      <c r="AI45" s="127">
        <v>0</v>
      </c>
      <c r="AJ45" s="127">
        <f t="shared" si="33"/>
        <v>3.32</v>
      </c>
      <c r="AK45" s="127">
        <v>2.2000000000000002</v>
      </c>
      <c r="AL45" s="127"/>
      <c r="AM45" s="127">
        <f t="shared" si="34"/>
        <v>2.2000000000000002</v>
      </c>
      <c r="AN45" s="127">
        <v>2</v>
      </c>
      <c r="AO45" s="127">
        <v>0</v>
      </c>
      <c r="AP45" s="127">
        <f t="shared" si="35"/>
        <v>2</v>
      </c>
      <c r="AQ45" s="127">
        <v>1.7143999999999999</v>
      </c>
      <c r="AR45" s="127">
        <v>0</v>
      </c>
      <c r="AS45" s="123">
        <f t="shared" si="27"/>
        <v>1.7143999999999999</v>
      </c>
      <c r="AT45" s="127">
        <v>2</v>
      </c>
      <c r="AU45" s="127">
        <v>0</v>
      </c>
      <c r="AV45" s="127">
        <f t="shared" si="36"/>
        <v>2</v>
      </c>
      <c r="AW45" s="127">
        <v>2</v>
      </c>
      <c r="AX45" s="127">
        <v>0</v>
      </c>
      <c r="AY45" s="127">
        <f t="shared" si="28"/>
        <v>2</v>
      </c>
      <c r="AZ45" s="219">
        <v>1.8</v>
      </c>
      <c r="BA45" s="219">
        <v>0</v>
      </c>
      <c r="BB45" s="226">
        <f t="shared" si="29"/>
        <v>1.8</v>
      </c>
      <c r="BC45" s="217">
        <v>1.62</v>
      </c>
      <c r="BD45" s="217">
        <v>0</v>
      </c>
      <c r="BE45" s="217">
        <f t="shared" si="37"/>
        <v>1.62</v>
      </c>
      <c r="BF45" s="219">
        <v>1.9</v>
      </c>
      <c r="BG45" s="219">
        <v>0</v>
      </c>
      <c r="BH45" s="226">
        <f t="shared" si="30"/>
        <v>1.9</v>
      </c>
      <c r="BI45" s="226">
        <v>0.9</v>
      </c>
      <c r="BJ45" s="226">
        <v>0</v>
      </c>
      <c r="BK45" s="226">
        <f t="shared" si="38"/>
        <v>0.9</v>
      </c>
      <c r="BL45" s="228">
        <v>0.28560000000000002</v>
      </c>
      <c r="BM45" s="228">
        <v>0</v>
      </c>
      <c r="BN45" s="41">
        <f t="shared" si="39"/>
        <v>0.28560000000000002</v>
      </c>
      <c r="BO45" s="226">
        <v>1.5</v>
      </c>
      <c r="BP45" s="226">
        <v>0</v>
      </c>
      <c r="BQ45" s="226">
        <f t="shared" si="40"/>
        <v>1.5</v>
      </c>
      <c r="BR45" s="228">
        <v>1</v>
      </c>
      <c r="BS45" s="228">
        <v>0</v>
      </c>
      <c r="BT45" s="41">
        <f t="shared" si="41"/>
        <v>1</v>
      </c>
      <c r="BU45" s="85">
        <v>1</v>
      </c>
      <c r="BV45" s="85"/>
      <c r="BW45" s="41">
        <f t="shared" si="42"/>
        <v>1</v>
      </c>
      <c r="BX45" s="228">
        <v>1.5</v>
      </c>
      <c r="BY45" s="228">
        <v>0</v>
      </c>
      <c r="BZ45" s="41">
        <f t="shared" si="43"/>
        <v>1.5</v>
      </c>
      <c r="CA45" s="24">
        <v>5.84</v>
      </c>
      <c r="CB45" s="24"/>
      <c r="CC45" s="41">
        <f t="shared" si="44"/>
        <v>5.84</v>
      </c>
      <c r="CD45" s="24">
        <v>4.1063999999999998</v>
      </c>
      <c r="CE45" s="24"/>
      <c r="CF45" s="41">
        <f t="shared" si="45"/>
        <v>4.1063999999999998</v>
      </c>
      <c r="CG45" s="24">
        <v>21.5</v>
      </c>
      <c r="CH45" s="24"/>
      <c r="CI45" s="41">
        <f t="shared" si="46"/>
        <v>21.5</v>
      </c>
      <c r="CJ45" s="24">
        <v>9.5</v>
      </c>
      <c r="CK45" s="24"/>
      <c r="CL45" s="41">
        <f t="shared" si="47"/>
        <v>9.5</v>
      </c>
      <c r="CM45" s="24">
        <v>1.65</v>
      </c>
      <c r="CN45" s="24"/>
      <c r="CO45" s="41">
        <f t="shared" si="48"/>
        <v>1.65</v>
      </c>
      <c r="CP45" s="24">
        <v>1.65</v>
      </c>
      <c r="CQ45" s="24"/>
      <c r="CR45" s="41">
        <f t="shared" si="49"/>
        <v>1.65</v>
      </c>
      <c r="CS45" s="232"/>
      <c r="CT45" s="232"/>
      <c r="CU45" s="232"/>
      <c r="CV45" s="232"/>
      <c r="CW45" s="232"/>
      <c r="CX45" s="232"/>
      <c r="CY45" s="232"/>
      <c r="CZ45" s="232"/>
      <c r="DA45" s="232"/>
      <c r="DB45" s="232"/>
      <c r="DC45" s="232"/>
      <c r="DD45" s="232"/>
      <c r="DE45" s="232"/>
      <c r="DF45" s="232"/>
      <c r="DG45" s="232"/>
      <c r="DH45" s="232"/>
      <c r="DI45" s="232"/>
      <c r="DJ45" s="232"/>
      <c r="DK45" s="232"/>
      <c r="DL45" s="232"/>
      <c r="DM45" s="232"/>
      <c r="DN45" s="232"/>
      <c r="DO45" s="232"/>
      <c r="DP45" s="232"/>
      <c r="DQ45" s="232"/>
      <c r="DR45" s="232"/>
      <c r="DS45" s="232"/>
      <c r="DT45" s="232"/>
      <c r="DU45" s="232"/>
      <c r="DV45" s="232"/>
      <c r="DW45" s="232"/>
      <c r="DX45" s="232"/>
      <c r="DY45" s="232"/>
      <c r="DZ45" s="232"/>
      <c r="EA45" s="232"/>
      <c r="EB45" s="232"/>
      <c r="EC45" s="232"/>
      <c r="ED45" s="232"/>
      <c r="EE45" s="232"/>
      <c r="EF45" s="232"/>
      <c r="EG45" s="232"/>
      <c r="EH45" s="232"/>
      <c r="EI45" s="232"/>
      <c r="EJ45" s="232"/>
      <c r="EK45" s="232"/>
      <c r="EL45" s="232"/>
      <c r="EM45" s="232"/>
      <c r="EN45" s="232"/>
      <c r="EO45" s="232"/>
      <c r="EP45" s="232"/>
      <c r="EQ45" s="232"/>
      <c r="ER45" s="232"/>
      <c r="ES45" s="232"/>
      <c r="ET45" s="232"/>
      <c r="EU45" s="232"/>
      <c r="EV45" s="232"/>
      <c r="EW45" s="232"/>
      <c r="EX45" s="232"/>
      <c r="EY45" s="232"/>
      <c r="EZ45" s="232"/>
      <c r="FA45" s="232"/>
      <c r="FB45" s="232"/>
      <c r="FC45" s="232"/>
      <c r="FD45" s="232"/>
      <c r="FE45" s="232"/>
      <c r="FF45" s="232"/>
      <c r="FG45" s="232"/>
      <c r="FH45" s="232"/>
      <c r="FI45" s="232"/>
      <c r="FJ45" s="232"/>
      <c r="FK45" s="232"/>
      <c r="FL45" s="232"/>
      <c r="FM45" s="232"/>
      <c r="FN45" s="232"/>
      <c r="FO45" s="232"/>
      <c r="FP45" s="232"/>
      <c r="FQ45" s="232"/>
      <c r="FR45" s="232"/>
      <c r="FS45" s="232"/>
      <c r="FT45" s="232"/>
      <c r="FU45" s="232"/>
      <c r="FV45" s="232"/>
      <c r="FW45" s="232"/>
      <c r="FX45" s="232"/>
      <c r="FY45" s="232"/>
      <c r="FZ45" s="232"/>
      <c r="GA45" s="232"/>
      <c r="GB45" s="232"/>
    </row>
    <row r="46" spans="1:409" customFormat="1" x14ac:dyDescent="0.25">
      <c r="A46" s="155" t="s">
        <v>15</v>
      </c>
      <c r="B46" s="31">
        <v>0.85</v>
      </c>
      <c r="C46" s="31">
        <v>2.0499999999999998</v>
      </c>
      <c r="D46" s="31">
        <v>2.9</v>
      </c>
      <c r="E46" s="31">
        <v>0.91010000000000002</v>
      </c>
      <c r="F46" s="31">
        <v>3.75</v>
      </c>
      <c r="G46" s="31">
        <v>4.6600999999999999</v>
      </c>
      <c r="H46" s="31">
        <v>2.25</v>
      </c>
      <c r="I46" s="31">
        <v>1.1599999999999999</v>
      </c>
      <c r="J46" s="31">
        <v>3.75</v>
      </c>
      <c r="K46" s="127">
        <v>4.91</v>
      </c>
      <c r="L46" s="127">
        <v>2.25</v>
      </c>
      <c r="M46" s="85">
        <v>1.61</v>
      </c>
      <c r="N46" s="85">
        <v>3.75</v>
      </c>
      <c r="O46" s="85">
        <f t="shared" si="24"/>
        <v>5.36</v>
      </c>
      <c r="P46" s="85"/>
      <c r="Q46" s="127">
        <v>0.91010000000000002</v>
      </c>
      <c r="R46" s="127">
        <v>3.75</v>
      </c>
      <c r="S46" s="127">
        <v>4.6600999999999999</v>
      </c>
      <c r="T46" s="127">
        <v>2.25</v>
      </c>
      <c r="U46" s="85">
        <v>1.4</v>
      </c>
      <c r="V46" s="85">
        <v>3.75</v>
      </c>
      <c r="W46" s="85">
        <f t="shared" si="25"/>
        <v>5.15</v>
      </c>
      <c r="X46" s="85"/>
      <c r="Y46" s="85">
        <v>1.2676000000000001</v>
      </c>
      <c r="Z46" s="85">
        <v>3.75</v>
      </c>
      <c r="AA46" s="41">
        <f t="shared" si="31"/>
        <v>5.0175999999999998</v>
      </c>
      <c r="AB46" s="85">
        <v>0</v>
      </c>
      <c r="AC46" s="85">
        <v>3</v>
      </c>
      <c r="AD46" s="127">
        <f t="shared" si="26"/>
        <v>3</v>
      </c>
      <c r="AE46" s="127"/>
      <c r="AF46" s="127">
        <v>1E-4</v>
      </c>
      <c r="AG46" s="127">
        <f t="shared" si="32"/>
        <v>1E-4</v>
      </c>
      <c r="AH46" s="127">
        <v>0</v>
      </c>
      <c r="AI46" s="127">
        <v>0</v>
      </c>
      <c r="AJ46" s="127">
        <f t="shared" si="33"/>
        <v>0</v>
      </c>
      <c r="AK46" s="127"/>
      <c r="AL46" s="127">
        <v>1E-4</v>
      </c>
      <c r="AM46" s="127">
        <f t="shared" si="34"/>
        <v>1E-4</v>
      </c>
      <c r="AN46" s="127">
        <v>0</v>
      </c>
      <c r="AO46" s="127">
        <v>1E-4</v>
      </c>
      <c r="AP46" s="127">
        <f t="shared" si="35"/>
        <v>1E-4</v>
      </c>
      <c r="AQ46" s="127">
        <v>0</v>
      </c>
      <c r="AR46" s="127">
        <v>0</v>
      </c>
      <c r="AS46" s="123">
        <v>0</v>
      </c>
      <c r="AT46" s="127">
        <v>1E-4</v>
      </c>
      <c r="AU46" s="127">
        <v>1E-4</v>
      </c>
      <c r="AV46" s="127">
        <f t="shared" si="36"/>
        <v>2.0000000000000001E-4</v>
      </c>
      <c r="AW46" s="127">
        <v>1E-4</v>
      </c>
      <c r="AX46" s="127">
        <v>1E-4</v>
      </c>
      <c r="AY46" s="127">
        <f t="shared" si="28"/>
        <v>2.0000000000000001E-4</v>
      </c>
      <c r="AZ46" s="219">
        <v>0.63</v>
      </c>
      <c r="BA46" s="219">
        <v>0</v>
      </c>
      <c r="BB46" s="226">
        <f t="shared" si="29"/>
        <v>0.63</v>
      </c>
      <c r="BC46" s="226">
        <v>0.3</v>
      </c>
      <c r="BD46" s="226">
        <v>0</v>
      </c>
      <c r="BE46" s="41">
        <f>SUM(BC46:BD46)</f>
        <v>0.3</v>
      </c>
      <c r="BF46" s="219">
        <v>0.65</v>
      </c>
      <c r="BG46" s="219">
        <v>0</v>
      </c>
      <c r="BH46" s="226">
        <f t="shared" si="30"/>
        <v>0.65</v>
      </c>
      <c r="BI46" s="226">
        <v>0.33</v>
      </c>
      <c r="BJ46" s="226">
        <v>0</v>
      </c>
      <c r="BK46" s="41">
        <f>SUM(BI46:BJ46)</f>
        <v>0.33</v>
      </c>
      <c r="BL46" s="85">
        <v>0.33</v>
      </c>
      <c r="BM46" s="85">
        <v>0</v>
      </c>
      <c r="BN46" s="41">
        <f t="shared" si="39"/>
        <v>0.33</v>
      </c>
      <c r="BO46" s="226">
        <v>1.81</v>
      </c>
      <c r="BP46" s="226">
        <v>0</v>
      </c>
      <c r="BQ46" s="41">
        <f>SUM(BO46:BP46)</f>
        <v>1.81</v>
      </c>
      <c r="BR46" s="228">
        <v>2.31</v>
      </c>
      <c r="BS46" s="228">
        <v>0</v>
      </c>
      <c r="BT46" s="41">
        <f t="shared" si="41"/>
        <v>2.31</v>
      </c>
      <c r="BU46" s="85">
        <v>2.31</v>
      </c>
      <c r="BV46" s="85"/>
      <c r="BW46" s="41">
        <f t="shared" si="42"/>
        <v>2.31</v>
      </c>
      <c r="BX46" s="228">
        <v>1.82</v>
      </c>
      <c r="BY46" s="228">
        <v>0</v>
      </c>
      <c r="BZ46" s="41">
        <f t="shared" si="43"/>
        <v>1.82</v>
      </c>
      <c r="CA46" s="24">
        <v>1.87</v>
      </c>
      <c r="CB46" s="24"/>
      <c r="CC46" s="41">
        <f t="shared" si="44"/>
        <v>1.87</v>
      </c>
      <c r="CD46" s="24">
        <v>1.7041999999999999</v>
      </c>
      <c r="CE46" s="24"/>
      <c r="CF46" s="41">
        <f t="shared" si="45"/>
        <v>1.7041999999999999</v>
      </c>
      <c r="CG46" s="24">
        <v>1.79</v>
      </c>
      <c r="CH46" s="24"/>
      <c r="CI46" s="41">
        <f t="shared" si="46"/>
        <v>1.79</v>
      </c>
      <c r="CJ46" s="24">
        <v>1.5</v>
      </c>
      <c r="CK46" s="24"/>
      <c r="CL46" s="41">
        <f t="shared" si="47"/>
        <v>1.5</v>
      </c>
      <c r="CM46" s="24">
        <v>1.8</v>
      </c>
      <c r="CN46" s="24"/>
      <c r="CO46" s="41">
        <f t="shared" si="48"/>
        <v>1.8</v>
      </c>
      <c r="CP46" s="24">
        <v>1.8</v>
      </c>
      <c r="CQ46" s="24"/>
      <c r="CR46" s="41">
        <f t="shared" si="49"/>
        <v>1.8</v>
      </c>
      <c r="CS46" s="232"/>
      <c r="CT46" s="232"/>
      <c r="CU46" s="232"/>
      <c r="CV46" s="232"/>
      <c r="CW46" s="232"/>
      <c r="CX46" s="232"/>
      <c r="CY46" s="232"/>
      <c r="CZ46" s="232"/>
      <c r="DA46" s="232"/>
      <c r="DB46" s="232"/>
      <c r="DC46" s="232"/>
      <c r="DD46" s="232"/>
      <c r="DE46" s="232"/>
      <c r="DF46" s="232"/>
      <c r="DG46" s="232"/>
      <c r="DH46" s="232"/>
      <c r="DI46" s="232"/>
      <c r="DJ46" s="232"/>
      <c r="DK46" s="232"/>
      <c r="DL46" s="232"/>
      <c r="DM46" s="232"/>
      <c r="DN46" s="232"/>
      <c r="DO46" s="232"/>
      <c r="DP46" s="232"/>
      <c r="DQ46" s="232"/>
      <c r="DR46" s="232"/>
      <c r="DS46" s="232"/>
      <c r="DT46" s="232"/>
      <c r="DU46" s="232"/>
      <c r="DV46" s="232"/>
      <c r="DW46" s="232"/>
      <c r="DX46" s="232"/>
      <c r="DY46" s="232"/>
      <c r="DZ46" s="232"/>
      <c r="EA46" s="232"/>
      <c r="EB46" s="232"/>
      <c r="EC46" s="232"/>
      <c r="ED46" s="232"/>
      <c r="EE46" s="232"/>
      <c r="EF46" s="232"/>
      <c r="EG46" s="232"/>
      <c r="EH46" s="232"/>
      <c r="EI46" s="232"/>
      <c r="EJ46" s="232"/>
      <c r="EK46" s="232"/>
      <c r="EL46" s="232"/>
      <c r="EM46" s="232"/>
      <c r="EN46" s="232"/>
      <c r="EO46" s="232"/>
      <c r="EP46" s="232"/>
      <c r="EQ46" s="232"/>
      <c r="ER46" s="232"/>
      <c r="ES46" s="232"/>
      <c r="ET46" s="232"/>
      <c r="EU46" s="232"/>
      <c r="EV46" s="232"/>
      <c r="EW46" s="232"/>
      <c r="EX46" s="232"/>
      <c r="EY46" s="232"/>
      <c r="EZ46" s="232"/>
      <c r="FA46" s="232"/>
      <c r="FB46" s="232"/>
      <c r="FC46" s="232"/>
      <c r="FD46" s="232"/>
      <c r="FE46" s="232"/>
      <c r="FF46" s="232"/>
      <c r="FG46" s="232"/>
      <c r="FH46" s="232"/>
      <c r="FI46" s="232"/>
      <c r="FJ46" s="232"/>
      <c r="FK46" s="232"/>
      <c r="FL46" s="232"/>
      <c r="FM46" s="232"/>
      <c r="FN46" s="232"/>
      <c r="FO46" s="232"/>
      <c r="FP46" s="232"/>
      <c r="FQ46" s="232"/>
      <c r="FR46" s="232"/>
      <c r="FS46" s="232"/>
      <c r="FT46" s="232"/>
      <c r="FU46" s="232"/>
      <c r="FV46" s="232"/>
      <c r="FW46" s="232"/>
      <c r="FX46" s="232"/>
      <c r="FY46" s="232"/>
      <c r="FZ46" s="232"/>
      <c r="GA46" s="232"/>
      <c r="GB46" s="232"/>
    </row>
    <row r="47" spans="1:409" customFormat="1" ht="31.5" x14ac:dyDescent="0.25">
      <c r="A47" s="158" t="s">
        <v>229</v>
      </c>
      <c r="B47" s="31">
        <v>15.72</v>
      </c>
      <c r="C47" s="31"/>
      <c r="D47" s="31">
        <v>15.72</v>
      </c>
      <c r="E47" s="31">
        <v>15.72</v>
      </c>
      <c r="F47" s="31">
        <v>0</v>
      </c>
      <c r="G47" s="31">
        <v>15.72</v>
      </c>
      <c r="H47" s="31">
        <v>0</v>
      </c>
      <c r="I47" s="31">
        <v>15.977</v>
      </c>
      <c r="J47" s="31"/>
      <c r="K47" s="127">
        <v>15.977</v>
      </c>
      <c r="L47" s="127"/>
      <c r="M47" s="85">
        <v>15.977</v>
      </c>
      <c r="N47" s="85"/>
      <c r="O47" s="85">
        <f t="shared" si="24"/>
        <v>15.977</v>
      </c>
      <c r="P47" s="85"/>
      <c r="Q47" s="127">
        <v>22.6</v>
      </c>
      <c r="R47" s="127"/>
      <c r="S47" s="127">
        <v>22.6</v>
      </c>
      <c r="T47" s="127"/>
      <c r="U47" s="85">
        <v>24.427199999999999</v>
      </c>
      <c r="V47" s="85"/>
      <c r="W47" s="85">
        <f t="shared" si="25"/>
        <v>24.427199999999999</v>
      </c>
      <c r="X47" s="85"/>
      <c r="Y47" s="85">
        <v>24.427199999999999</v>
      </c>
      <c r="Z47" s="85"/>
      <c r="AA47" s="41">
        <f t="shared" si="31"/>
        <v>24.427199999999999</v>
      </c>
      <c r="AB47" s="85">
        <v>25.556899999999999</v>
      </c>
      <c r="AC47" s="85"/>
      <c r="AD47" s="127">
        <f t="shared" si="26"/>
        <v>25.556899999999999</v>
      </c>
      <c r="AE47" s="127">
        <v>23.402799999999999</v>
      </c>
      <c r="AF47" s="127"/>
      <c r="AG47" s="127">
        <f t="shared" si="32"/>
        <v>23.402799999999999</v>
      </c>
      <c r="AH47" s="127">
        <v>23.4</v>
      </c>
      <c r="AI47" s="127">
        <v>0</v>
      </c>
      <c r="AJ47" s="127">
        <f t="shared" si="33"/>
        <v>23.4</v>
      </c>
      <c r="AK47" s="127">
        <v>25.953199999999999</v>
      </c>
      <c r="AL47" s="127"/>
      <c r="AM47" s="127">
        <f t="shared" si="34"/>
        <v>25.953199999999999</v>
      </c>
      <c r="AN47" s="127">
        <v>28.194099999999999</v>
      </c>
      <c r="AO47" s="127">
        <v>0</v>
      </c>
      <c r="AP47" s="127">
        <f t="shared" si="35"/>
        <v>28.194099999999999</v>
      </c>
      <c r="AQ47" s="127">
        <v>25.557700000000001</v>
      </c>
      <c r="AR47" s="127">
        <v>0</v>
      </c>
      <c r="AS47" s="123">
        <f>SUM(AQ47:AR47)</f>
        <v>25.557700000000001</v>
      </c>
      <c r="AT47" s="127">
        <v>30.409400000000002</v>
      </c>
      <c r="AU47" s="127">
        <v>0</v>
      </c>
      <c r="AV47" s="127">
        <f t="shared" si="36"/>
        <v>30.409400000000002</v>
      </c>
      <c r="AW47" s="127">
        <v>30.409400000000002</v>
      </c>
      <c r="AX47" s="127">
        <v>0</v>
      </c>
      <c r="AY47" s="127">
        <f t="shared" si="28"/>
        <v>30.409400000000002</v>
      </c>
      <c r="AZ47" s="219">
        <v>31.57</v>
      </c>
      <c r="BA47" s="219">
        <v>0</v>
      </c>
      <c r="BB47" s="226">
        <f t="shared" si="29"/>
        <v>31.57</v>
      </c>
      <c r="BC47" s="226">
        <v>28.32</v>
      </c>
      <c r="BD47" s="226">
        <v>0</v>
      </c>
      <c r="BE47" s="226">
        <f>SUM(BC47:BD47)</f>
        <v>28.32</v>
      </c>
      <c r="BF47" s="219">
        <v>30.85</v>
      </c>
      <c r="BG47" s="219">
        <v>0</v>
      </c>
      <c r="BH47" s="226">
        <f t="shared" si="30"/>
        <v>30.85</v>
      </c>
      <c r="BI47" s="226">
        <v>24.159300000000002</v>
      </c>
      <c r="BJ47" s="226">
        <v>0</v>
      </c>
      <c r="BK47" s="41">
        <f>SUM(BI47:BJ47)</f>
        <v>24.159300000000002</v>
      </c>
      <c r="BL47" s="85">
        <v>22.3933</v>
      </c>
      <c r="BM47" s="85">
        <v>0</v>
      </c>
      <c r="BN47" s="41">
        <f t="shared" si="39"/>
        <v>22.3933</v>
      </c>
      <c r="BO47" s="226">
        <v>0</v>
      </c>
      <c r="BP47" s="226">
        <v>0</v>
      </c>
      <c r="BQ47" s="41">
        <v>0</v>
      </c>
      <c r="BR47" s="228">
        <v>0</v>
      </c>
      <c r="BS47" s="228">
        <v>0</v>
      </c>
      <c r="BT47" s="41">
        <f t="shared" si="41"/>
        <v>0</v>
      </c>
      <c r="BU47" s="85"/>
      <c r="BV47" s="85"/>
      <c r="BW47" s="41">
        <f t="shared" si="42"/>
        <v>0</v>
      </c>
      <c r="BX47" s="228">
        <v>0</v>
      </c>
      <c r="BY47" s="228">
        <v>0</v>
      </c>
      <c r="BZ47" s="41">
        <f t="shared" si="43"/>
        <v>0</v>
      </c>
      <c r="CA47" s="24"/>
      <c r="CB47" s="24"/>
      <c r="CC47" s="41">
        <f t="shared" si="44"/>
        <v>0</v>
      </c>
      <c r="CD47" s="24"/>
      <c r="CE47" s="24"/>
      <c r="CF47" s="41">
        <f t="shared" si="45"/>
        <v>0</v>
      </c>
      <c r="CG47" s="24">
        <v>0</v>
      </c>
      <c r="CH47" s="24"/>
      <c r="CI47" s="41">
        <f t="shared" si="46"/>
        <v>0</v>
      </c>
      <c r="CJ47" s="24"/>
      <c r="CK47" s="24"/>
      <c r="CL47" s="41">
        <f t="shared" si="47"/>
        <v>0</v>
      </c>
      <c r="CM47" s="24"/>
      <c r="CN47" s="24"/>
      <c r="CO47" s="41">
        <f t="shared" si="48"/>
        <v>0</v>
      </c>
      <c r="CP47" s="24"/>
      <c r="CQ47" s="24"/>
      <c r="CR47" s="41">
        <f t="shared" si="49"/>
        <v>0</v>
      </c>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32"/>
      <c r="DS47" s="232"/>
      <c r="DT47" s="232"/>
      <c r="DU47" s="232"/>
      <c r="DV47" s="232"/>
      <c r="DW47" s="232"/>
      <c r="DX47" s="232"/>
      <c r="DY47" s="232"/>
      <c r="DZ47" s="232"/>
      <c r="EA47" s="232"/>
      <c r="EB47" s="232"/>
      <c r="EC47" s="232"/>
      <c r="ED47" s="232"/>
      <c r="EE47" s="232"/>
      <c r="EF47" s="232"/>
      <c r="EG47" s="232"/>
      <c r="EH47" s="232"/>
      <c r="EI47" s="232"/>
      <c r="EJ47" s="232"/>
      <c r="EK47" s="232"/>
      <c r="EL47" s="232"/>
      <c r="EM47" s="232"/>
      <c r="EN47" s="232"/>
      <c r="EO47" s="232"/>
      <c r="EP47" s="232"/>
      <c r="EQ47" s="232"/>
      <c r="ER47" s="232"/>
      <c r="ES47" s="232"/>
      <c r="ET47" s="232"/>
      <c r="EU47" s="232"/>
      <c r="EV47" s="232"/>
      <c r="EW47" s="232"/>
      <c r="EX47" s="232"/>
      <c r="EY47" s="232"/>
      <c r="EZ47" s="232"/>
      <c r="FA47" s="232"/>
      <c r="FB47" s="232"/>
      <c r="FC47" s="232"/>
      <c r="FD47" s="232"/>
      <c r="FE47" s="232"/>
      <c r="FF47" s="232"/>
      <c r="FG47" s="232"/>
      <c r="FH47" s="232"/>
      <c r="FI47" s="232"/>
      <c r="FJ47" s="232"/>
      <c r="FK47" s="232"/>
      <c r="FL47" s="232"/>
      <c r="FM47" s="232"/>
      <c r="FN47" s="232"/>
      <c r="FO47" s="232"/>
      <c r="FP47" s="232"/>
      <c r="FQ47" s="232"/>
      <c r="FR47" s="232"/>
      <c r="FS47" s="232"/>
      <c r="FT47" s="232"/>
      <c r="FU47" s="232"/>
      <c r="FV47" s="232"/>
      <c r="FW47" s="232"/>
      <c r="FX47" s="232"/>
      <c r="FY47" s="232"/>
      <c r="FZ47" s="232"/>
      <c r="GA47" s="232"/>
      <c r="GB47" s="232"/>
    </row>
    <row r="48" spans="1:409" customFormat="1" x14ac:dyDescent="0.25">
      <c r="A48" s="155" t="s">
        <v>16</v>
      </c>
      <c r="B48" s="31"/>
      <c r="C48" s="31">
        <v>2.8795000000000002</v>
      </c>
      <c r="D48" s="31">
        <v>2.8795000000000002</v>
      </c>
      <c r="E48" s="31">
        <v>0</v>
      </c>
      <c r="F48" s="31">
        <v>3.3555000000000001</v>
      </c>
      <c r="G48" s="31">
        <v>3.3555000000000001</v>
      </c>
      <c r="H48" s="31">
        <v>0</v>
      </c>
      <c r="I48" s="31"/>
      <c r="J48" s="31">
        <v>14.514799999999999</v>
      </c>
      <c r="K48" s="127">
        <v>14.514799999999999</v>
      </c>
      <c r="L48" s="127"/>
      <c r="M48" s="85">
        <v>0</v>
      </c>
      <c r="N48" s="85">
        <v>14.514799999999999</v>
      </c>
      <c r="O48" s="85">
        <f t="shared" si="24"/>
        <v>14.514799999999999</v>
      </c>
      <c r="P48" s="85"/>
      <c r="Q48" s="127"/>
      <c r="R48" s="127">
        <v>17.769300000000001</v>
      </c>
      <c r="S48" s="127">
        <v>17.769300000000001</v>
      </c>
      <c r="T48" s="127"/>
      <c r="U48" s="85">
        <v>0</v>
      </c>
      <c r="V48" s="85">
        <v>8.2891999999999992</v>
      </c>
      <c r="W48" s="85">
        <f t="shared" si="25"/>
        <v>8.2891999999999992</v>
      </c>
      <c r="X48" s="85"/>
      <c r="Y48" s="85"/>
      <c r="Z48" s="85">
        <v>7.7062999999999997</v>
      </c>
      <c r="AA48" s="41">
        <f t="shared" si="31"/>
        <v>7.7062999999999997</v>
      </c>
      <c r="AB48" s="85">
        <v>17.508600000000001</v>
      </c>
      <c r="AC48" s="85"/>
      <c r="AD48" s="127">
        <f t="shared" si="26"/>
        <v>17.508600000000001</v>
      </c>
      <c r="AE48" s="127">
        <v>17.508600000000001</v>
      </c>
      <c r="AF48" s="127"/>
      <c r="AG48" s="127">
        <f t="shared" si="32"/>
        <v>17.508600000000001</v>
      </c>
      <c r="AH48" s="127">
        <v>6.9292999999999996</v>
      </c>
      <c r="AI48" s="127">
        <v>0</v>
      </c>
      <c r="AJ48" s="127">
        <f t="shared" si="33"/>
        <v>6.9292999999999996</v>
      </c>
      <c r="AK48" s="127">
        <v>19.2575</v>
      </c>
      <c r="AL48" s="127"/>
      <c r="AM48" s="127">
        <f t="shared" si="34"/>
        <v>19.2575</v>
      </c>
      <c r="AN48" s="127">
        <v>19.2575</v>
      </c>
      <c r="AO48" s="127">
        <v>0</v>
      </c>
      <c r="AP48" s="127">
        <f t="shared" si="35"/>
        <v>19.2575</v>
      </c>
      <c r="AQ48" s="127">
        <v>19.217500000000001</v>
      </c>
      <c r="AR48" s="127">
        <v>0</v>
      </c>
      <c r="AS48" s="123">
        <f>SUM(AQ48:AR48)</f>
        <v>19.217500000000001</v>
      </c>
      <c r="AT48" s="127">
        <v>20.552099999999999</v>
      </c>
      <c r="AU48" s="127">
        <v>0</v>
      </c>
      <c r="AV48" s="127">
        <f t="shared" si="36"/>
        <v>20.552099999999999</v>
      </c>
      <c r="AW48" s="127">
        <v>20.552099999999999</v>
      </c>
      <c r="AX48" s="127">
        <v>0</v>
      </c>
      <c r="AY48" s="127">
        <f t="shared" si="28"/>
        <v>20.552099999999999</v>
      </c>
      <c r="AZ48" s="219">
        <v>22.004899999999999</v>
      </c>
      <c r="BA48" s="219">
        <v>0</v>
      </c>
      <c r="BB48" s="226">
        <f t="shared" si="29"/>
        <v>22.004899999999999</v>
      </c>
      <c r="BC48" s="226">
        <v>17.693899999999999</v>
      </c>
      <c r="BD48" s="226">
        <v>0</v>
      </c>
      <c r="BE48" s="226">
        <f>SUM(BC48:BD48)</f>
        <v>17.693899999999999</v>
      </c>
      <c r="BF48" s="219">
        <v>19.084700000000002</v>
      </c>
      <c r="BG48" s="219">
        <v>0</v>
      </c>
      <c r="BH48" s="226">
        <f t="shared" si="30"/>
        <v>19.084700000000002</v>
      </c>
      <c r="BI48" s="226">
        <v>13.89</v>
      </c>
      <c r="BJ48" s="226">
        <v>0</v>
      </c>
      <c r="BK48" s="41">
        <f>SUM(BI48:BJ48)</f>
        <v>13.89</v>
      </c>
      <c r="BL48" s="85">
        <v>13.89</v>
      </c>
      <c r="BM48" s="85">
        <v>0</v>
      </c>
      <c r="BN48" s="41">
        <f t="shared" si="39"/>
        <v>13.89</v>
      </c>
      <c r="BO48" s="226">
        <v>9.1274999999999995</v>
      </c>
      <c r="BP48" s="226">
        <v>0</v>
      </c>
      <c r="BQ48" s="41">
        <f>SUM(BO48:BP48)</f>
        <v>9.1274999999999995</v>
      </c>
      <c r="BR48" s="228">
        <v>2.0375000000000001</v>
      </c>
      <c r="BS48" s="228">
        <v>0</v>
      </c>
      <c r="BT48" s="41">
        <f t="shared" si="41"/>
        <v>2.0375000000000001</v>
      </c>
      <c r="BU48" s="85">
        <v>2.0375000000000001</v>
      </c>
      <c r="BV48" s="85"/>
      <c r="BW48" s="41">
        <f t="shared" si="42"/>
        <v>2.0375000000000001</v>
      </c>
      <c r="BX48" s="228">
        <v>2.66</v>
      </c>
      <c r="BY48" s="228">
        <v>0</v>
      </c>
      <c r="BZ48" s="41">
        <f t="shared" si="43"/>
        <v>2.66</v>
      </c>
      <c r="CA48" s="24">
        <v>2.0619999999999998</v>
      </c>
      <c r="CB48" s="24"/>
      <c r="CC48" s="41">
        <f t="shared" si="44"/>
        <v>2.0619999999999998</v>
      </c>
      <c r="CD48" s="24">
        <v>0</v>
      </c>
      <c r="CE48" s="24"/>
      <c r="CF48" s="41">
        <f t="shared" si="45"/>
        <v>0</v>
      </c>
      <c r="CG48" s="24">
        <v>2.14</v>
      </c>
      <c r="CH48" s="24"/>
      <c r="CI48" s="41">
        <f t="shared" si="46"/>
        <v>2.14</v>
      </c>
      <c r="CJ48" s="24">
        <v>1.3429</v>
      </c>
      <c r="CK48" s="24"/>
      <c r="CL48" s="41">
        <f t="shared" si="47"/>
        <v>1.3429</v>
      </c>
      <c r="CM48" s="24">
        <v>3.867</v>
      </c>
      <c r="CN48" s="24"/>
      <c r="CO48" s="41">
        <f t="shared" si="48"/>
        <v>3.867</v>
      </c>
      <c r="CP48" s="24">
        <v>3.867</v>
      </c>
      <c r="CQ48" s="24"/>
      <c r="CR48" s="41">
        <f t="shared" si="49"/>
        <v>3.867</v>
      </c>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32"/>
      <c r="DR48" s="232"/>
      <c r="DS48" s="232"/>
      <c r="DT48" s="232"/>
      <c r="DU48" s="232"/>
      <c r="DV48" s="232"/>
      <c r="DW48" s="232"/>
      <c r="DX48" s="232"/>
      <c r="DY48" s="232"/>
      <c r="DZ48" s="232"/>
      <c r="EA48" s="232"/>
      <c r="EB48" s="232"/>
      <c r="EC48" s="232"/>
      <c r="ED48" s="232"/>
      <c r="EE48" s="232"/>
      <c r="EF48" s="232"/>
      <c r="EG48" s="232"/>
      <c r="EH48" s="232"/>
      <c r="EI48" s="232"/>
      <c r="EJ48" s="232"/>
      <c r="EK48" s="232"/>
      <c r="EL48" s="232"/>
      <c r="EM48" s="232"/>
      <c r="EN48" s="232"/>
      <c r="EO48" s="232"/>
      <c r="EP48" s="232"/>
      <c r="EQ48" s="232"/>
      <c r="ER48" s="232"/>
      <c r="ES48" s="232"/>
      <c r="ET48" s="232"/>
      <c r="EU48" s="232"/>
      <c r="EV48" s="232"/>
      <c r="EW48" s="232"/>
      <c r="EX48" s="232"/>
      <c r="EY48" s="232"/>
      <c r="EZ48" s="232"/>
      <c r="FA48" s="232"/>
      <c r="FB48" s="232"/>
      <c r="FC48" s="232"/>
      <c r="FD48" s="232"/>
      <c r="FE48" s="232"/>
      <c r="FF48" s="232"/>
      <c r="FG48" s="232"/>
      <c r="FH48" s="232"/>
      <c r="FI48" s="232"/>
      <c r="FJ48" s="232"/>
      <c r="FK48" s="232"/>
      <c r="FL48" s="232"/>
      <c r="FM48" s="232"/>
      <c r="FN48" s="232"/>
      <c r="FO48" s="232"/>
      <c r="FP48" s="232"/>
      <c r="FQ48" s="232"/>
      <c r="FR48" s="232"/>
      <c r="FS48" s="232"/>
      <c r="FT48" s="232"/>
      <c r="FU48" s="232"/>
      <c r="FV48" s="232"/>
      <c r="FW48" s="232"/>
      <c r="FX48" s="232"/>
      <c r="FY48" s="232"/>
      <c r="FZ48" s="232"/>
      <c r="GA48" s="232"/>
      <c r="GB48" s="232"/>
    </row>
    <row r="49" spans="1:184" customFormat="1" x14ac:dyDescent="0.25">
      <c r="A49" s="155" t="s">
        <v>17</v>
      </c>
      <c r="B49" s="31">
        <v>25.112500000000001</v>
      </c>
      <c r="C49" s="31">
        <v>10.286</v>
      </c>
      <c r="D49" s="31">
        <v>35.398499999999999</v>
      </c>
      <c r="E49" s="31">
        <v>26.3432</v>
      </c>
      <c r="F49" s="31">
        <v>15.6104</v>
      </c>
      <c r="G49" s="31">
        <v>41.953600000000002</v>
      </c>
      <c r="H49" s="31">
        <v>2.25</v>
      </c>
      <c r="I49" s="31">
        <v>26.763200000000001</v>
      </c>
      <c r="J49" s="31">
        <v>30.3491</v>
      </c>
      <c r="K49" s="127">
        <v>57.112299999999998</v>
      </c>
      <c r="L49" s="127">
        <v>2.25</v>
      </c>
      <c r="M49" s="85">
        <v>0</v>
      </c>
      <c r="N49" s="85">
        <v>0</v>
      </c>
      <c r="O49" s="85">
        <f t="shared" si="24"/>
        <v>0</v>
      </c>
      <c r="P49" s="85"/>
      <c r="Q49" s="127">
        <v>33.679000000000002</v>
      </c>
      <c r="R49" s="127">
        <v>33.503799999999998</v>
      </c>
      <c r="S49" s="127">
        <v>67.1828</v>
      </c>
      <c r="T49" s="127">
        <v>2.25</v>
      </c>
      <c r="U49" s="85"/>
      <c r="V49" s="85">
        <v>1E-4</v>
      </c>
      <c r="W49" s="85">
        <f t="shared" si="25"/>
        <v>1E-4</v>
      </c>
      <c r="X49" s="85"/>
      <c r="Y49" s="85"/>
      <c r="Z49" s="85"/>
      <c r="AA49" s="41">
        <f t="shared" si="31"/>
        <v>0</v>
      </c>
      <c r="AB49" s="85">
        <v>1E-4</v>
      </c>
      <c r="AC49" s="85"/>
      <c r="AD49" s="127">
        <f t="shared" si="26"/>
        <v>1E-4</v>
      </c>
      <c r="AE49" s="127">
        <v>1E-4</v>
      </c>
      <c r="AF49" s="127"/>
      <c r="AG49" s="127">
        <f t="shared" si="32"/>
        <v>1E-4</v>
      </c>
      <c r="AH49" s="127">
        <v>0</v>
      </c>
      <c r="AI49" s="127">
        <v>0</v>
      </c>
      <c r="AJ49" s="127">
        <f t="shared" si="33"/>
        <v>0</v>
      </c>
      <c r="AK49" s="127">
        <v>1E-4</v>
      </c>
      <c r="AL49" s="127"/>
      <c r="AM49" s="127">
        <f t="shared" si="34"/>
        <v>1E-4</v>
      </c>
      <c r="AN49" s="127">
        <v>1E-4</v>
      </c>
      <c r="AO49" s="127">
        <v>0</v>
      </c>
      <c r="AP49" s="127">
        <f t="shared" si="35"/>
        <v>1E-4</v>
      </c>
      <c r="AQ49" s="127">
        <v>0</v>
      </c>
      <c r="AR49" s="127">
        <v>0</v>
      </c>
      <c r="AS49" s="123">
        <v>0</v>
      </c>
      <c r="AT49" s="127">
        <v>1E-4</v>
      </c>
      <c r="AU49" s="127">
        <v>0</v>
      </c>
      <c r="AV49" s="127">
        <f t="shared" si="36"/>
        <v>1E-4</v>
      </c>
      <c r="AW49" s="127">
        <v>0</v>
      </c>
      <c r="AX49" s="127">
        <v>0</v>
      </c>
      <c r="AY49" s="127">
        <f t="shared" si="28"/>
        <v>0</v>
      </c>
      <c r="AZ49" s="219">
        <v>0</v>
      </c>
      <c r="BA49" s="219">
        <v>0</v>
      </c>
      <c r="BB49" s="226">
        <v>0</v>
      </c>
      <c r="BC49" s="226">
        <v>0</v>
      </c>
      <c r="BD49" s="226">
        <v>0</v>
      </c>
      <c r="BE49" s="226">
        <v>0</v>
      </c>
      <c r="BF49" s="219">
        <v>0</v>
      </c>
      <c r="BG49" s="219">
        <v>0</v>
      </c>
      <c r="BH49" s="226">
        <f t="shared" si="30"/>
        <v>0</v>
      </c>
      <c r="BI49" s="226">
        <v>0</v>
      </c>
      <c r="BJ49" s="226">
        <v>0</v>
      </c>
      <c r="BK49" s="41">
        <v>0</v>
      </c>
      <c r="BL49" s="85">
        <v>0</v>
      </c>
      <c r="BM49" s="85">
        <v>0</v>
      </c>
      <c r="BN49" s="41">
        <f t="shared" si="39"/>
        <v>0</v>
      </c>
      <c r="BO49" s="226">
        <v>1E-4</v>
      </c>
      <c r="BP49" s="226">
        <v>0</v>
      </c>
      <c r="BQ49" s="41">
        <f>SUM(BO49:BP49)</f>
        <v>1E-4</v>
      </c>
      <c r="BR49" s="228">
        <v>0</v>
      </c>
      <c r="BS49" s="228">
        <v>0</v>
      </c>
      <c r="BT49" s="41">
        <f t="shared" si="41"/>
        <v>0</v>
      </c>
      <c r="BU49" s="85">
        <v>0</v>
      </c>
      <c r="BV49" s="85"/>
      <c r="BW49" s="41">
        <f t="shared" si="42"/>
        <v>0</v>
      </c>
      <c r="BX49" s="228">
        <v>1E-4</v>
      </c>
      <c r="BY49" s="228">
        <v>0</v>
      </c>
      <c r="BZ49" s="41">
        <f t="shared" si="43"/>
        <v>1E-4</v>
      </c>
      <c r="CA49" s="24">
        <v>1E-4</v>
      </c>
      <c r="CB49" s="24"/>
      <c r="CC49" s="41">
        <f t="shared" si="44"/>
        <v>1E-4</v>
      </c>
      <c r="CD49" s="24"/>
      <c r="CE49" s="24"/>
      <c r="CF49" s="41">
        <f t="shared" si="45"/>
        <v>0</v>
      </c>
      <c r="CG49" s="24">
        <v>1E-4</v>
      </c>
      <c r="CH49" s="24"/>
      <c r="CI49" s="41">
        <f t="shared" si="46"/>
        <v>1E-4</v>
      </c>
      <c r="CJ49" s="24">
        <v>1E-4</v>
      </c>
      <c r="CK49" s="24"/>
      <c r="CL49" s="41">
        <f t="shared" si="47"/>
        <v>1E-4</v>
      </c>
      <c r="CM49" s="24">
        <v>1E-4</v>
      </c>
      <c r="CN49" s="24"/>
      <c r="CO49" s="41">
        <f t="shared" si="48"/>
        <v>1E-4</v>
      </c>
      <c r="CP49" s="24">
        <v>1E-4</v>
      </c>
      <c r="CQ49" s="24"/>
      <c r="CR49" s="41">
        <f t="shared" si="49"/>
        <v>1E-4</v>
      </c>
      <c r="CS49" s="232"/>
      <c r="CT49" s="232"/>
      <c r="CU49" s="232"/>
      <c r="CV49" s="232"/>
      <c r="CW49" s="232"/>
      <c r="CX49" s="232"/>
      <c r="CY49" s="232"/>
      <c r="CZ49" s="232"/>
      <c r="DA49" s="232"/>
      <c r="DB49" s="232"/>
      <c r="DC49" s="232"/>
      <c r="DD49" s="232"/>
      <c r="DE49" s="232"/>
      <c r="DF49" s="232"/>
      <c r="DG49" s="232"/>
      <c r="DH49" s="232"/>
      <c r="DI49" s="232"/>
      <c r="DJ49" s="232"/>
      <c r="DK49" s="232"/>
      <c r="DL49" s="232"/>
      <c r="DM49" s="232"/>
      <c r="DN49" s="232"/>
      <c r="DO49" s="232"/>
      <c r="DP49" s="232"/>
      <c r="DQ49" s="232"/>
      <c r="DR49" s="232"/>
      <c r="DS49" s="232"/>
      <c r="DT49" s="232"/>
      <c r="DU49" s="232"/>
      <c r="DV49" s="232"/>
      <c r="DW49" s="232"/>
      <c r="DX49" s="232"/>
      <c r="DY49" s="232"/>
      <c r="DZ49" s="232"/>
      <c r="EA49" s="232"/>
      <c r="EB49" s="232"/>
      <c r="EC49" s="232"/>
      <c r="ED49" s="232"/>
      <c r="EE49" s="232"/>
      <c r="EF49" s="232"/>
      <c r="EG49" s="232"/>
      <c r="EH49" s="232"/>
      <c r="EI49" s="232"/>
      <c r="EJ49" s="232"/>
      <c r="EK49" s="232"/>
      <c r="EL49" s="232"/>
      <c r="EM49" s="232"/>
      <c r="EN49" s="232"/>
      <c r="EO49" s="232"/>
      <c r="EP49" s="232"/>
      <c r="EQ49" s="232"/>
      <c r="ER49" s="232"/>
      <c r="ES49" s="232"/>
      <c r="ET49" s="232"/>
      <c r="EU49" s="232"/>
      <c r="EV49" s="232"/>
      <c r="EW49" s="232"/>
      <c r="EX49" s="232"/>
      <c r="EY49" s="232"/>
      <c r="EZ49" s="232"/>
      <c r="FA49" s="232"/>
      <c r="FB49" s="232"/>
      <c r="FC49" s="232"/>
      <c r="FD49" s="232"/>
      <c r="FE49" s="232"/>
      <c r="FF49" s="232"/>
      <c r="FG49" s="232"/>
      <c r="FH49" s="232"/>
      <c r="FI49" s="232"/>
      <c r="FJ49" s="232"/>
      <c r="FK49" s="232"/>
      <c r="FL49" s="232"/>
      <c r="FM49" s="232"/>
      <c r="FN49" s="232"/>
      <c r="FO49" s="232"/>
      <c r="FP49" s="232"/>
      <c r="FQ49" s="232"/>
      <c r="FR49" s="232"/>
      <c r="FS49" s="232"/>
      <c r="FT49" s="232"/>
      <c r="FU49" s="232"/>
      <c r="FV49" s="232"/>
      <c r="FW49" s="232"/>
      <c r="FX49" s="232"/>
      <c r="FY49" s="232"/>
      <c r="FZ49" s="232"/>
      <c r="GA49" s="232"/>
      <c r="GB49" s="232"/>
    </row>
    <row r="50" spans="1:184" customFormat="1" x14ac:dyDescent="0.25">
      <c r="A50" s="156" t="s">
        <v>18</v>
      </c>
      <c r="B50" s="31"/>
      <c r="C50" s="31"/>
      <c r="D50" s="31"/>
      <c r="E50" s="31"/>
      <c r="F50" s="31"/>
      <c r="G50" s="31">
        <v>0</v>
      </c>
      <c r="H50" s="31"/>
      <c r="I50" s="31"/>
      <c r="J50" s="31"/>
      <c r="K50" s="127"/>
      <c r="L50" s="127"/>
      <c r="M50" s="85"/>
      <c r="N50" s="85"/>
      <c r="O50" s="85"/>
      <c r="P50" s="85"/>
      <c r="Q50" s="127"/>
      <c r="R50" s="127"/>
      <c r="S50" s="127"/>
      <c r="T50" s="127"/>
      <c r="U50" s="85"/>
      <c r="V50" s="85"/>
      <c r="W50" s="85"/>
      <c r="X50" s="85"/>
      <c r="Y50" s="85"/>
      <c r="Z50" s="85"/>
      <c r="AA50" s="41"/>
      <c r="AB50" s="85"/>
      <c r="AC50" s="85"/>
      <c r="AD50" s="127"/>
      <c r="AE50" s="24"/>
      <c r="AF50" s="24"/>
      <c r="AG50" s="127"/>
      <c r="AH50" s="24"/>
      <c r="AI50" s="24"/>
      <c r="AJ50" s="127"/>
      <c r="AK50" s="24"/>
      <c r="AL50" s="24"/>
      <c r="AM50" s="127"/>
      <c r="AN50" s="24"/>
      <c r="AO50" s="24"/>
      <c r="AP50" s="127"/>
      <c r="AQ50" s="127"/>
      <c r="AR50" s="127"/>
      <c r="AS50" s="123"/>
      <c r="AT50" s="24"/>
      <c r="AU50" s="24"/>
      <c r="AV50" s="127"/>
      <c r="AW50" s="24"/>
      <c r="AX50" s="24"/>
      <c r="AY50" s="127"/>
      <c r="AZ50" s="24"/>
      <c r="BA50" s="24"/>
      <c r="BB50" s="211"/>
      <c r="BC50" s="211"/>
      <c r="BD50" s="211"/>
      <c r="BE50" s="211"/>
      <c r="BF50" s="24"/>
      <c r="BG50" s="24"/>
      <c r="BH50" s="211"/>
      <c r="BI50" s="24"/>
      <c r="BJ50" s="24"/>
      <c r="BK50" s="385"/>
      <c r="BL50" s="24"/>
      <c r="BM50" s="24"/>
      <c r="BN50" s="41"/>
      <c r="BO50" s="24"/>
      <c r="BP50" s="24"/>
      <c r="BQ50" s="385"/>
      <c r="BR50" s="24"/>
      <c r="BS50" s="24"/>
      <c r="BT50" s="385"/>
      <c r="BU50" s="24"/>
      <c r="BV50" s="24"/>
      <c r="BW50" s="41"/>
      <c r="BX50" s="24"/>
      <c r="BY50" s="24"/>
      <c r="BZ50" s="211"/>
      <c r="CA50" s="24"/>
      <c r="CB50" s="24"/>
      <c r="CC50" s="41"/>
      <c r="CD50" s="24"/>
      <c r="CE50" s="24"/>
      <c r="CF50" s="41"/>
      <c r="CG50" s="24"/>
      <c r="CH50" s="24"/>
      <c r="CI50" s="41"/>
      <c r="CJ50" s="24"/>
      <c r="CK50" s="24"/>
      <c r="CL50" s="41"/>
      <c r="CM50" s="24"/>
      <c r="CN50" s="24"/>
      <c r="CO50" s="41"/>
      <c r="CP50" s="24"/>
      <c r="CQ50" s="24"/>
      <c r="CR50" s="41"/>
      <c r="CS50" s="232"/>
      <c r="CT50" s="232"/>
      <c r="CU50" s="232"/>
      <c r="CV50" s="232"/>
      <c r="CW50" s="232"/>
      <c r="CX50" s="232"/>
      <c r="CY50" s="232"/>
      <c r="CZ50" s="232"/>
      <c r="DA50" s="232"/>
      <c r="DB50" s="232"/>
      <c r="DC50" s="232"/>
      <c r="DD50" s="232"/>
      <c r="DE50" s="232"/>
      <c r="DF50" s="232"/>
      <c r="DG50" s="232"/>
      <c r="DH50" s="232"/>
      <c r="DI50" s="232"/>
      <c r="DJ50" s="232"/>
      <c r="DK50" s="232"/>
      <c r="DL50" s="232"/>
      <c r="DM50" s="232"/>
      <c r="DN50" s="232"/>
      <c r="DO50" s="232"/>
      <c r="DP50" s="232"/>
      <c r="DQ50" s="232"/>
      <c r="DR50" s="232"/>
      <c r="DS50" s="232"/>
      <c r="DT50" s="232"/>
      <c r="DU50" s="232"/>
      <c r="DV50" s="232"/>
      <c r="DW50" s="232"/>
      <c r="DX50" s="232"/>
      <c r="DY50" s="232"/>
      <c r="DZ50" s="232"/>
      <c r="EA50" s="232"/>
      <c r="EB50" s="232"/>
      <c r="EC50" s="232"/>
      <c r="ED50" s="232"/>
      <c r="EE50" s="232"/>
      <c r="EF50" s="232"/>
      <c r="EG50" s="232"/>
      <c r="EH50" s="232"/>
      <c r="EI50" s="232"/>
      <c r="EJ50" s="232"/>
      <c r="EK50" s="232"/>
      <c r="EL50" s="232"/>
      <c r="EM50" s="232"/>
      <c r="EN50" s="232"/>
      <c r="EO50" s="232"/>
      <c r="EP50" s="232"/>
      <c r="EQ50" s="232"/>
      <c r="ER50" s="232"/>
      <c r="ES50" s="232"/>
      <c r="ET50" s="232"/>
      <c r="EU50" s="232"/>
      <c r="EV50" s="232"/>
      <c r="EW50" s="232"/>
      <c r="EX50" s="232"/>
      <c r="EY50" s="232"/>
      <c r="EZ50" s="232"/>
      <c r="FA50" s="232"/>
      <c r="FB50" s="232"/>
      <c r="FC50" s="232"/>
      <c r="FD50" s="232"/>
      <c r="FE50" s="232"/>
      <c r="FF50" s="232"/>
      <c r="FG50" s="232"/>
      <c r="FH50" s="232"/>
      <c r="FI50" s="232"/>
      <c r="FJ50" s="232"/>
      <c r="FK50" s="232"/>
      <c r="FL50" s="232"/>
      <c r="FM50" s="232"/>
      <c r="FN50" s="232"/>
      <c r="FO50" s="232"/>
      <c r="FP50" s="232"/>
      <c r="FQ50" s="232"/>
      <c r="FR50" s="232"/>
      <c r="FS50" s="232"/>
      <c r="FT50" s="232"/>
      <c r="FU50" s="232"/>
      <c r="FV50" s="232"/>
      <c r="FW50" s="232"/>
      <c r="FX50" s="232"/>
      <c r="FY50" s="232"/>
      <c r="FZ50" s="232"/>
      <c r="GA50" s="232"/>
      <c r="GB50" s="232"/>
    </row>
    <row r="51" spans="1:184" customFormat="1" x14ac:dyDescent="0.25">
      <c r="A51" s="155" t="s">
        <v>19</v>
      </c>
      <c r="B51" s="31">
        <v>6.7119999999999997</v>
      </c>
      <c r="C51" s="31">
        <v>0.16200000000000001</v>
      </c>
      <c r="D51" s="31">
        <v>6.8739999999999997</v>
      </c>
      <c r="E51" s="31">
        <v>7.2032999999999996</v>
      </c>
      <c r="F51" s="31">
        <v>0.25</v>
      </c>
      <c r="G51" s="31">
        <v>7.4532999999999996</v>
      </c>
      <c r="H51" s="31">
        <v>0</v>
      </c>
      <c r="I51" s="31">
        <v>7.7488000000000001</v>
      </c>
      <c r="J51" s="31">
        <v>0.2702</v>
      </c>
      <c r="K51" s="127">
        <v>8.0190000000000001</v>
      </c>
      <c r="L51" s="127"/>
      <c r="M51" s="85">
        <v>7.5757000000000003</v>
      </c>
      <c r="N51" s="85">
        <v>0.2482</v>
      </c>
      <c r="O51" s="85">
        <f>N51+M51</f>
        <v>7.8239000000000001</v>
      </c>
      <c r="P51" s="85"/>
      <c r="Q51" s="127">
        <v>8.5368999999999993</v>
      </c>
      <c r="R51" s="127">
        <v>0.35</v>
      </c>
      <c r="S51" s="127">
        <v>8.8869000000000007</v>
      </c>
      <c r="T51" s="127"/>
      <c r="U51" s="85">
        <v>10.0931</v>
      </c>
      <c r="V51" s="85">
        <v>0.32</v>
      </c>
      <c r="W51" s="85">
        <f>V51+U51</f>
        <v>10.4131</v>
      </c>
      <c r="X51" s="85"/>
      <c r="Y51" s="85">
        <v>9.7194000000000003</v>
      </c>
      <c r="Z51" s="85">
        <v>0.2601</v>
      </c>
      <c r="AA51" s="41">
        <f t="shared" si="31"/>
        <v>9.9794999999999998</v>
      </c>
      <c r="AB51" s="85">
        <v>0.18</v>
      </c>
      <c r="AC51" s="85">
        <v>0</v>
      </c>
      <c r="AD51" s="127">
        <f>AC51+AB51</f>
        <v>0.18</v>
      </c>
      <c r="AE51" s="127">
        <v>0.24010000000000001</v>
      </c>
      <c r="AF51" s="127">
        <v>0</v>
      </c>
      <c r="AG51" s="127">
        <f t="shared" si="32"/>
        <v>0.24010000000000001</v>
      </c>
      <c r="AH51" s="127">
        <v>0.22059999999999999</v>
      </c>
      <c r="AI51" s="127">
        <v>0</v>
      </c>
      <c r="AJ51" s="127">
        <f t="shared" si="33"/>
        <v>0.22059999999999999</v>
      </c>
      <c r="AK51" s="127">
        <v>0.16009999999999999</v>
      </c>
      <c r="AL51" s="127">
        <v>0</v>
      </c>
      <c r="AM51" s="127">
        <f t="shared" si="34"/>
        <v>0.16009999999999999</v>
      </c>
      <c r="AN51" s="127">
        <v>0.29709999999999998</v>
      </c>
      <c r="AO51" s="127">
        <v>0</v>
      </c>
      <c r="AP51" s="127">
        <f t="shared" si="35"/>
        <v>0.29709999999999998</v>
      </c>
      <c r="AQ51" s="127">
        <v>0.1933</v>
      </c>
      <c r="AR51" s="127">
        <v>0</v>
      </c>
      <c r="AS51" s="123">
        <f>SUM(AQ51:AR51)</f>
        <v>0.1933</v>
      </c>
      <c r="AT51" s="127">
        <v>0.2001</v>
      </c>
      <c r="AU51" s="127">
        <v>0</v>
      </c>
      <c r="AV51" s="127">
        <f t="shared" si="36"/>
        <v>0.2001</v>
      </c>
      <c r="AW51" s="127">
        <v>0.2001</v>
      </c>
      <c r="AX51" s="127">
        <v>0</v>
      </c>
      <c r="AY51" s="127">
        <f>SUM(AW51:AX51)</f>
        <v>0.2001</v>
      </c>
      <c r="AZ51" s="219">
        <v>0.23069999999999999</v>
      </c>
      <c r="BA51" s="219">
        <v>0</v>
      </c>
      <c r="BB51" s="226">
        <f>SUM(AZ51:BA51)</f>
        <v>0.23069999999999999</v>
      </c>
      <c r="BC51" s="226">
        <v>0.19689999999999999</v>
      </c>
      <c r="BD51" s="226">
        <v>0</v>
      </c>
      <c r="BE51" s="226">
        <f>SUM(BC51:BD51)</f>
        <v>0.19689999999999999</v>
      </c>
      <c r="BF51" s="219">
        <v>0.16</v>
      </c>
      <c r="BG51" s="219">
        <v>0</v>
      </c>
      <c r="BH51" s="226">
        <f>SUM(BF51:BG51)</f>
        <v>0.16</v>
      </c>
      <c r="BI51" s="226">
        <v>0.215</v>
      </c>
      <c r="BJ51" s="226">
        <v>0</v>
      </c>
      <c r="BK51" s="226">
        <f>SUM(BI51:BJ51)</f>
        <v>0.215</v>
      </c>
      <c r="BL51" s="85">
        <v>0.19359999999999999</v>
      </c>
      <c r="BM51" s="85">
        <v>0</v>
      </c>
      <c r="BN51" s="41">
        <f t="shared" si="39"/>
        <v>0.19359999999999999</v>
      </c>
      <c r="BO51" s="226">
        <v>0.161</v>
      </c>
      <c r="BP51" s="226">
        <v>0</v>
      </c>
      <c r="BQ51" s="41">
        <f>SUM(BO51:BP51)</f>
        <v>0.161</v>
      </c>
      <c r="BR51" s="228">
        <v>0.20499999999999999</v>
      </c>
      <c r="BS51" s="228">
        <v>0</v>
      </c>
      <c r="BT51" s="41">
        <f t="shared" ref="BT51:BT61" si="50">SUM(BR51:BS51)</f>
        <v>0.20499999999999999</v>
      </c>
      <c r="BU51" s="85">
        <v>0.14399999999999999</v>
      </c>
      <c r="BV51" s="85"/>
      <c r="BW51" s="41">
        <f t="shared" si="42"/>
        <v>0.14399999999999999</v>
      </c>
      <c r="BX51" s="228">
        <v>0.21</v>
      </c>
      <c r="BY51" s="228">
        <v>0</v>
      </c>
      <c r="BZ51" s="41">
        <f t="shared" ref="BZ51:BZ59" si="51">SUM(BX51:BY51)</f>
        <v>0.21</v>
      </c>
      <c r="CA51" s="24">
        <v>0.1429</v>
      </c>
      <c r="CB51" s="24"/>
      <c r="CC51" s="41">
        <f t="shared" si="44"/>
        <v>0.1429</v>
      </c>
      <c r="CD51" s="24">
        <v>0.1366</v>
      </c>
      <c r="CE51" s="24"/>
      <c r="CF51" s="41">
        <f>SUM(CD51:CE51)</f>
        <v>0.1366</v>
      </c>
      <c r="CG51" s="24">
        <v>0.15</v>
      </c>
      <c r="CH51" s="24"/>
      <c r="CI51" s="41">
        <f t="shared" si="46"/>
        <v>0.15</v>
      </c>
      <c r="CJ51" s="24">
        <v>0.27</v>
      </c>
      <c r="CK51" s="24"/>
      <c r="CL51" s="41">
        <f>SUM(CJ51:CK51)</f>
        <v>0.27</v>
      </c>
      <c r="CM51" s="24">
        <v>0.23</v>
      </c>
      <c r="CN51" s="24"/>
      <c r="CO51" s="41">
        <f>SUM(CM51:CN51)</f>
        <v>0.23</v>
      </c>
      <c r="CP51" s="24">
        <v>0.23</v>
      </c>
      <c r="CQ51" s="24"/>
      <c r="CR51" s="41">
        <f>SUM(CP51:CQ51)</f>
        <v>0.23</v>
      </c>
      <c r="CS51" s="232"/>
      <c r="CT51" s="232"/>
      <c r="CU51" s="232"/>
      <c r="CV51" s="232"/>
      <c r="CW51" s="232"/>
      <c r="CX51" s="232"/>
      <c r="CY51" s="232"/>
      <c r="CZ51" s="232"/>
      <c r="DA51" s="232"/>
      <c r="DB51" s="232"/>
      <c r="DC51" s="232"/>
      <c r="DD51" s="232"/>
      <c r="DE51" s="232"/>
      <c r="DF51" s="232"/>
      <c r="DG51" s="232"/>
      <c r="DH51" s="232"/>
      <c r="DI51" s="232"/>
      <c r="DJ51" s="232"/>
      <c r="DK51" s="232"/>
      <c r="DL51" s="232"/>
      <c r="DM51" s="232"/>
      <c r="DN51" s="232"/>
      <c r="DO51" s="232"/>
      <c r="DP51" s="232"/>
      <c r="DQ51" s="232"/>
      <c r="DR51" s="232"/>
      <c r="DS51" s="232"/>
      <c r="DT51" s="232"/>
      <c r="DU51" s="232"/>
      <c r="DV51" s="232"/>
      <c r="DW51" s="232"/>
      <c r="DX51" s="232"/>
      <c r="DY51" s="232"/>
      <c r="DZ51" s="232"/>
      <c r="EA51" s="232"/>
      <c r="EB51" s="232"/>
      <c r="EC51" s="232"/>
      <c r="ED51" s="232"/>
      <c r="EE51" s="232"/>
      <c r="EF51" s="232"/>
      <c r="EG51" s="232"/>
      <c r="EH51" s="232"/>
      <c r="EI51" s="232"/>
      <c r="EJ51" s="232"/>
      <c r="EK51" s="232"/>
      <c r="EL51" s="232"/>
      <c r="EM51" s="232"/>
      <c r="EN51" s="232"/>
      <c r="EO51" s="232"/>
      <c r="EP51" s="232"/>
      <c r="EQ51" s="232"/>
      <c r="ER51" s="232"/>
      <c r="ES51" s="232"/>
      <c r="ET51" s="232"/>
      <c r="EU51" s="232"/>
      <c r="EV51" s="232"/>
      <c r="EW51" s="232"/>
      <c r="EX51" s="232"/>
      <c r="EY51" s="232"/>
      <c r="EZ51" s="232"/>
      <c r="FA51" s="232"/>
      <c r="FB51" s="232"/>
      <c r="FC51" s="232"/>
      <c r="FD51" s="232"/>
      <c r="FE51" s="232"/>
      <c r="FF51" s="232"/>
      <c r="FG51" s="232"/>
      <c r="FH51" s="232"/>
      <c r="FI51" s="232"/>
      <c r="FJ51" s="232"/>
      <c r="FK51" s="232"/>
      <c r="FL51" s="232"/>
      <c r="FM51" s="232"/>
      <c r="FN51" s="232"/>
      <c r="FO51" s="232"/>
      <c r="FP51" s="232"/>
      <c r="FQ51" s="232"/>
      <c r="FR51" s="232"/>
      <c r="FS51" s="232"/>
      <c r="FT51" s="232"/>
      <c r="FU51" s="232"/>
      <c r="FV51" s="232"/>
      <c r="FW51" s="232"/>
      <c r="FX51" s="232"/>
      <c r="FY51" s="232"/>
      <c r="FZ51" s="232"/>
      <c r="GA51" s="232"/>
      <c r="GB51" s="232"/>
    </row>
    <row r="52" spans="1:184" customFormat="1" x14ac:dyDescent="0.25">
      <c r="A52" s="155" t="s">
        <v>20</v>
      </c>
      <c r="B52" s="31"/>
      <c r="C52" s="31">
        <v>6.2965999999999998</v>
      </c>
      <c r="D52" s="31">
        <v>6.2965999999999998</v>
      </c>
      <c r="E52" s="31">
        <v>0</v>
      </c>
      <c r="F52" s="31">
        <v>22.857099999999999</v>
      </c>
      <c r="G52" s="31">
        <v>22.857099999999999</v>
      </c>
      <c r="H52" s="31">
        <v>0</v>
      </c>
      <c r="I52" s="31"/>
      <c r="J52" s="31">
        <v>46.171100000000003</v>
      </c>
      <c r="K52" s="127">
        <v>46.171100000000003</v>
      </c>
      <c r="L52" s="127">
        <v>1.0587</v>
      </c>
      <c r="M52" s="85">
        <v>0</v>
      </c>
      <c r="N52" s="85">
        <v>45.189100000000003</v>
      </c>
      <c r="O52" s="85">
        <f>N52+M52</f>
        <v>45.189100000000003</v>
      </c>
      <c r="P52" s="85"/>
      <c r="Q52" s="127"/>
      <c r="R52" s="127">
        <v>24.427399999999999</v>
      </c>
      <c r="S52" s="127">
        <v>24.427399999999999</v>
      </c>
      <c r="T52" s="127">
        <v>0.28010000000000002</v>
      </c>
      <c r="U52" s="85">
        <v>0</v>
      </c>
      <c r="V52" s="85">
        <v>24.427399999999999</v>
      </c>
      <c r="W52" s="85">
        <f>V52+U52</f>
        <v>24.427399999999999</v>
      </c>
      <c r="X52" s="85">
        <v>0.28010000000000002</v>
      </c>
      <c r="Y52" s="85">
        <v>0</v>
      </c>
      <c r="Z52" s="85">
        <v>13.0398</v>
      </c>
      <c r="AA52" s="41">
        <f t="shared" si="31"/>
        <v>13.0398</v>
      </c>
      <c r="AB52" s="85">
        <v>8.1870999999999992</v>
      </c>
      <c r="AC52" s="85">
        <v>1E-4</v>
      </c>
      <c r="AD52" s="127">
        <f>AC52+AB52</f>
        <v>8.1871999999999989</v>
      </c>
      <c r="AE52" s="127">
        <v>9.0084999999999997</v>
      </c>
      <c r="AF52" s="127">
        <v>1E-4</v>
      </c>
      <c r="AG52" s="127">
        <f t="shared" si="32"/>
        <v>9.0085999999999995</v>
      </c>
      <c r="AH52" s="127">
        <v>5.3558000000000003</v>
      </c>
      <c r="AI52" s="127">
        <v>0</v>
      </c>
      <c r="AJ52" s="127">
        <f t="shared" si="33"/>
        <v>5.3558000000000003</v>
      </c>
      <c r="AK52" s="127">
        <v>18.663799999999998</v>
      </c>
      <c r="AL52" s="127">
        <v>1E-4</v>
      </c>
      <c r="AM52" s="127">
        <f t="shared" si="34"/>
        <v>18.663899999999998</v>
      </c>
      <c r="AN52" s="127">
        <v>10.533200000000001</v>
      </c>
      <c r="AO52" s="127">
        <v>0</v>
      </c>
      <c r="AP52" s="127">
        <f t="shared" si="35"/>
        <v>10.533200000000001</v>
      </c>
      <c r="AQ52" s="127">
        <v>0</v>
      </c>
      <c r="AR52" s="127">
        <v>0</v>
      </c>
      <c r="AS52" s="123">
        <v>0</v>
      </c>
      <c r="AT52" s="127">
        <v>2.9999999999999997E-4</v>
      </c>
      <c r="AU52" s="127">
        <v>1E-3</v>
      </c>
      <c r="AV52" s="127">
        <f t="shared" si="36"/>
        <v>1.2999999999999999E-3</v>
      </c>
      <c r="AW52" s="127">
        <v>2.9999999999999997E-4</v>
      </c>
      <c r="AX52" s="127">
        <v>1E-3</v>
      </c>
      <c r="AY52" s="127">
        <f>SUM(AW52:AX52)</f>
        <v>1.2999999999999999E-3</v>
      </c>
      <c r="AZ52" s="219">
        <v>1E-4</v>
      </c>
      <c r="BA52" s="219">
        <v>0</v>
      </c>
      <c r="BB52" s="226">
        <f>SUM(AZ52:BA52)</f>
        <v>1E-4</v>
      </c>
      <c r="BC52" s="226">
        <v>0</v>
      </c>
      <c r="BD52" s="226">
        <v>0</v>
      </c>
      <c r="BE52" s="226">
        <f>SUM(BC52:BD52)</f>
        <v>0</v>
      </c>
      <c r="BF52" s="219">
        <v>0</v>
      </c>
      <c r="BG52" s="219">
        <v>0</v>
      </c>
      <c r="BH52" s="221">
        <v>0</v>
      </c>
      <c r="BI52" s="226">
        <v>1E-4</v>
      </c>
      <c r="BJ52" s="226">
        <v>0</v>
      </c>
      <c r="BK52" s="226">
        <f>SUM(BI52:BJ52)</f>
        <v>1E-4</v>
      </c>
      <c r="BL52" s="85">
        <v>0</v>
      </c>
      <c r="BM52" s="85">
        <v>0</v>
      </c>
      <c r="BN52" s="41">
        <f t="shared" si="39"/>
        <v>0</v>
      </c>
      <c r="BO52" s="226">
        <v>1E-4</v>
      </c>
      <c r="BP52" s="226">
        <v>0</v>
      </c>
      <c r="BQ52" s="41">
        <f>SUM(BO52:BP52)</f>
        <v>1E-4</v>
      </c>
      <c r="BR52" s="228">
        <v>1.9E-3</v>
      </c>
      <c r="BS52" s="228">
        <v>1E-4</v>
      </c>
      <c r="BT52" s="41">
        <f t="shared" si="50"/>
        <v>2E-3</v>
      </c>
      <c r="BU52" s="85">
        <v>1.8E-3</v>
      </c>
      <c r="BV52" s="85"/>
      <c r="BW52" s="41">
        <f t="shared" si="42"/>
        <v>1.8E-3</v>
      </c>
      <c r="BX52" s="228">
        <v>1E-4</v>
      </c>
      <c r="BY52" s="228">
        <v>1E-4</v>
      </c>
      <c r="BZ52" s="41">
        <f t="shared" si="51"/>
        <v>2.0000000000000001E-4</v>
      </c>
      <c r="CA52" s="24">
        <v>1E-4</v>
      </c>
      <c r="CB52" s="24">
        <v>1E-4</v>
      </c>
      <c r="CC52" s="41">
        <f t="shared" si="44"/>
        <v>2.0000000000000001E-4</v>
      </c>
      <c r="CD52" s="24">
        <v>0</v>
      </c>
      <c r="CE52" s="24"/>
      <c r="CF52" s="41">
        <f>SUM(CD52:CE52)</f>
        <v>0</v>
      </c>
      <c r="CG52" s="24">
        <v>0.02</v>
      </c>
      <c r="CH52" s="24">
        <v>1E-4</v>
      </c>
      <c r="CI52" s="41">
        <f t="shared" si="46"/>
        <v>2.01E-2</v>
      </c>
      <c r="CJ52" s="24">
        <v>0.02</v>
      </c>
      <c r="CK52" s="24">
        <v>1E-4</v>
      </c>
      <c r="CL52" s="41">
        <f>SUM(CJ52:CK52)</f>
        <v>2.01E-2</v>
      </c>
      <c r="CM52" s="24">
        <v>0.03</v>
      </c>
      <c r="CN52" s="24">
        <v>1E-4</v>
      </c>
      <c r="CO52" s="41">
        <f>SUM(CM52:CN52)</f>
        <v>3.0099999999999998E-2</v>
      </c>
      <c r="CP52" s="24">
        <v>0.03</v>
      </c>
      <c r="CQ52" s="24">
        <v>1E-4</v>
      </c>
      <c r="CR52" s="41">
        <f>SUM(CP52:CQ52)</f>
        <v>3.0099999999999998E-2</v>
      </c>
      <c r="CS52" s="232"/>
      <c r="CT52" s="232"/>
      <c r="CU52" s="232"/>
      <c r="CV52" s="232"/>
      <c r="CW52" s="232"/>
      <c r="CX52" s="232"/>
      <c r="CY52" s="232"/>
      <c r="CZ52" s="232"/>
      <c r="DA52" s="232"/>
      <c r="DB52" s="232"/>
      <c r="DC52" s="232"/>
      <c r="DD52" s="232"/>
      <c r="DE52" s="232"/>
      <c r="DF52" s="232"/>
      <c r="DG52" s="232"/>
      <c r="DH52" s="232"/>
      <c r="DI52" s="232"/>
      <c r="DJ52" s="232"/>
      <c r="DK52" s="232"/>
      <c r="DL52" s="232"/>
      <c r="DM52" s="232"/>
      <c r="DN52" s="232"/>
      <c r="DO52" s="232"/>
      <c r="DP52" s="232"/>
      <c r="DQ52" s="232"/>
      <c r="DR52" s="232"/>
      <c r="DS52" s="232"/>
      <c r="DT52" s="232"/>
      <c r="DU52" s="232"/>
      <c r="DV52" s="232"/>
      <c r="DW52" s="232"/>
      <c r="DX52" s="232"/>
      <c r="DY52" s="232"/>
      <c r="DZ52" s="232"/>
      <c r="EA52" s="232"/>
      <c r="EB52" s="232"/>
      <c r="EC52" s="232"/>
      <c r="ED52" s="232"/>
      <c r="EE52" s="232"/>
      <c r="EF52" s="232"/>
      <c r="EG52" s="232"/>
      <c r="EH52" s="232"/>
      <c r="EI52" s="232"/>
      <c r="EJ52" s="232"/>
      <c r="EK52" s="232"/>
      <c r="EL52" s="232"/>
      <c r="EM52" s="232"/>
      <c r="EN52" s="232"/>
      <c r="EO52" s="232"/>
      <c r="EP52" s="232"/>
      <c r="EQ52" s="232"/>
      <c r="ER52" s="232"/>
      <c r="ES52" s="232"/>
      <c r="ET52" s="232"/>
      <c r="EU52" s="232"/>
      <c r="EV52" s="232"/>
      <c r="EW52" s="232"/>
      <c r="EX52" s="232"/>
      <c r="EY52" s="232"/>
      <c r="EZ52" s="232"/>
      <c r="FA52" s="232"/>
      <c r="FB52" s="232"/>
      <c r="FC52" s="232"/>
      <c r="FD52" s="232"/>
      <c r="FE52" s="232"/>
      <c r="FF52" s="232"/>
      <c r="FG52" s="232"/>
      <c r="FH52" s="232"/>
      <c r="FI52" s="232"/>
      <c r="FJ52" s="232"/>
      <c r="FK52" s="232"/>
      <c r="FL52" s="232"/>
      <c r="FM52" s="232"/>
      <c r="FN52" s="232"/>
      <c r="FO52" s="232"/>
      <c r="FP52" s="232"/>
      <c r="FQ52" s="232"/>
      <c r="FR52" s="232"/>
      <c r="FS52" s="232"/>
      <c r="FT52" s="232"/>
      <c r="FU52" s="232"/>
      <c r="FV52" s="232"/>
      <c r="FW52" s="232"/>
      <c r="FX52" s="232"/>
      <c r="FY52" s="232"/>
      <c r="FZ52" s="232"/>
      <c r="GA52" s="232"/>
      <c r="GB52" s="232"/>
    </row>
    <row r="53" spans="1:184" customFormat="1" x14ac:dyDescent="0.25">
      <c r="A53" s="155" t="s">
        <v>21</v>
      </c>
      <c r="B53" s="31"/>
      <c r="C53" s="31"/>
      <c r="D53" s="31">
        <v>0</v>
      </c>
      <c r="E53" s="31">
        <v>0</v>
      </c>
      <c r="F53" s="31">
        <v>11.5</v>
      </c>
      <c r="G53" s="31">
        <v>11.5</v>
      </c>
      <c r="H53" s="31">
        <v>0</v>
      </c>
      <c r="I53" s="31"/>
      <c r="J53" s="31"/>
      <c r="K53" s="127">
        <v>0</v>
      </c>
      <c r="L53" s="127"/>
      <c r="M53" s="85">
        <v>0</v>
      </c>
      <c r="N53" s="85">
        <v>0</v>
      </c>
      <c r="O53" s="85">
        <f>N53+M53</f>
        <v>0</v>
      </c>
      <c r="P53" s="85"/>
      <c r="Q53" s="127"/>
      <c r="R53" s="127">
        <v>1E-4</v>
      </c>
      <c r="S53" s="127">
        <v>1E-4</v>
      </c>
      <c r="T53" s="127"/>
      <c r="U53" s="85"/>
      <c r="V53" s="85">
        <v>1E-4</v>
      </c>
      <c r="W53" s="85">
        <f>V53+U53</f>
        <v>1E-4</v>
      </c>
      <c r="X53" s="85"/>
      <c r="Y53" s="85">
        <v>0</v>
      </c>
      <c r="Z53" s="85"/>
      <c r="AA53" s="41">
        <f t="shared" si="31"/>
        <v>0</v>
      </c>
      <c r="AB53" s="85">
        <v>1E-4</v>
      </c>
      <c r="AC53" s="85"/>
      <c r="AD53" s="127">
        <f>AC53+AB53</f>
        <v>1E-4</v>
      </c>
      <c r="AE53" s="127">
        <v>1E-4</v>
      </c>
      <c r="AF53" s="127"/>
      <c r="AG53" s="127">
        <f t="shared" si="32"/>
        <v>1E-4</v>
      </c>
      <c r="AH53" s="127">
        <v>0</v>
      </c>
      <c r="AI53" s="127">
        <v>0</v>
      </c>
      <c r="AJ53" s="127">
        <f t="shared" si="33"/>
        <v>0</v>
      </c>
      <c r="AK53" s="127">
        <v>1E-4</v>
      </c>
      <c r="AL53" s="127"/>
      <c r="AM53" s="127">
        <f t="shared" si="34"/>
        <v>1E-4</v>
      </c>
      <c r="AN53" s="127">
        <v>0</v>
      </c>
      <c r="AO53" s="127">
        <v>0</v>
      </c>
      <c r="AP53" s="127">
        <f t="shared" si="35"/>
        <v>0</v>
      </c>
      <c r="AQ53" s="127">
        <v>0</v>
      </c>
      <c r="AR53" s="127">
        <v>0</v>
      </c>
      <c r="AS53" s="123">
        <v>0</v>
      </c>
      <c r="AT53" s="127">
        <v>0</v>
      </c>
      <c r="AU53" s="127">
        <v>0</v>
      </c>
      <c r="AV53" s="127">
        <f t="shared" si="36"/>
        <v>0</v>
      </c>
      <c r="AW53" s="127">
        <v>0</v>
      </c>
      <c r="AX53" s="127">
        <v>0</v>
      </c>
      <c r="AY53" s="127">
        <f>SUM(AW53:AX53)</f>
        <v>0</v>
      </c>
      <c r="AZ53" s="219">
        <v>0</v>
      </c>
      <c r="BA53" s="219">
        <v>0</v>
      </c>
      <c r="BB53" s="221">
        <v>0</v>
      </c>
      <c r="BC53" s="226">
        <v>0</v>
      </c>
      <c r="BD53" s="226">
        <v>0</v>
      </c>
      <c r="BE53" s="226">
        <f>SUM(BC53:BD53)</f>
        <v>0</v>
      </c>
      <c r="BF53" s="219">
        <v>0</v>
      </c>
      <c r="BG53" s="219">
        <v>0</v>
      </c>
      <c r="BH53" s="221">
        <v>0</v>
      </c>
      <c r="BI53" s="226">
        <v>0</v>
      </c>
      <c r="BJ53" s="226">
        <v>0</v>
      </c>
      <c r="BK53" s="226">
        <f>SUM(BI53:BJ53)</f>
        <v>0</v>
      </c>
      <c r="BL53" s="231">
        <v>0</v>
      </c>
      <c r="BM53" s="231">
        <v>0</v>
      </c>
      <c r="BN53" s="226">
        <f t="shared" si="39"/>
        <v>0</v>
      </c>
      <c r="BO53" s="231">
        <v>0</v>
      </c>
      <c r="BP53" s="231">
        <v>0</v>
      </c>
      <c r="BQ53" s="226">
        <f>SUM(BO53:BP53)</f>
        <v>0</v>
      </c>
      <c r="BR53" s="231">
        <v>0</v>
      </c>
      <c r="BS53" s="231">
        <v>0</v>
      </c>
      <c r="BT53" s="226">
        <f t="shared" si="50"/>
        <v>0</v>
      </c>
      <c r="BU53" s="226"/>
      <c r="BV53" s="226"/>
      <c r="BW53" s="226">
        <f t="shared" si="42"/>
        <v>0</v>
      </c>
      <c r="BX53" s="231"/>
      <c r="BY53" s="231"/>
      <c r="BZ53" s="226">
        <f t="shared" si="51"/>
        <v>0</v>
      </c>
      <c r="CA53" s="231"/>
      <c r="CB53" s="231"/>
      <c r="CC53" s="226">
        <f t="shared" si="44"/>
        <v>0</v>
      </c>
      <c r="CD53" s="231"/>
      <c r="CE53" s="231"/>
      <c r="CF53" s="226">
        <f>SUM(CD53:CE53)</f>
        <v>0</v>
      </c>
      <c r="CG53" s="231"/>
      <c r="CH53" s="231"/>
      <c r="CI53" s="226">
        <f t="shared" si="46"/>
        <v>0</v>
      </c>
      <c r="CJ53" s="231"/>
      <c r="CK53" s="231"/>
      <c r="CL53" s="226">
        <f>SUM(CJ53:CK53)</f>
        <v>0</v>
      </c>
      <c r="CM53" s="231"/>
      <c r="CN53" s="231"/>
      <c r="CO53" s="226">
        <f>SUM(CM53:CN53)</f>
        <v>0</v>
      </c>
      <c r="CP53" s="231"/>
      <c r="CQ53" s="231"/>
      <c r="CR53" s="226">
        <f>SUM(CP53:CQ53)</f>
        <v>0</v>
      </c>
      <c r="CS53" s="232"/>
      <c r="CT53" s="232"/>
      <c r="CU53" s="232"/>
      <c r="CV53" s="232"/>
      <c r="CW53" s="232"/>
      <c r="CX53" s="232"/>
      <c r="CY53" s="232"/>
      <c r="CZ53" s="232"/>
      <c r="DA53" s="232"/>
      <c r="DB53" s="232"/>
      <c r="DC53" s="232"/>
      <c r="DD53" s="232"/>
      <c r="DE53" s="232"/>
      <c r="DF53" s="232"/>
      <c r="DG53" s="232"/>
      <c r="DH53" s="232"/>
      <c r="DI53" s="232"/>
      <c r="DJ53" s="232"/>
      <c r="DK53" s="232"/>
      <c r="DL53" s="232"/>
      <c r="DM53" s="232"/>
      <c r="DN53" s="232"/>
      <c r="DO53" s="232"/>
      <c r="DP53" s="232"/>
      <c r="DQ53" s="232"/>
      <c r="DR53" s="232"/>
      <c r="DS53" s="232"/>
      <c r="DT53" s="232"/>
      <c r="DU53" s="232"/>
      <c r="DV53" s="232"/>
      <c r="DW53" s="232"/>
      <c r="DX53" s="232"/>
      <c r="DY53" s="232"/>
      <c r="DZ53" s="232"/>
      <c r="EA53" s="232"/>
      <c r="EB53" s="232"/>
      <c r="EC53" s="232"/>
      <c r="ED53" s="232"/>
      <c r="EE53" s="232"/>
      <c r="EF53" s="232"/>
      <c r="EG53" s="232"/>
      <c r="EH53" s="232"/>
      <c r="EI53" s="232"/>
      <c r="EJ53" s="232"/>
      <c r="EK53" s="232"/>
      <c r="EL53" s="232"/>
      <c r="EM53" s="232"/>
      <c r="EN53" s="232"/>
      <c r="EO53" s="232"/>
      <c r="EP53" s="232"/>
      <c r="EQ53" s="232"/>
      <c r="ER53" s="232"/>
      <c r="ES53" s="232"/>
      <c r="ET53" s="232"/>
      <c r="EU53" s="232"/>
      <c r="EV53" s="232"/>
      <c r="EW53" s="232"/>
      <c r="EX53" s="232"/>
      <c r="EY53" s="232"/>
      <c r="EZ53" s="232"/>
      <c r="FA53" s="232"/>
      <c r="FB53" s="232"/>
      <c r="FC53" s="232"/>
      <c r="FD53" s="232"/>
      <c r="FE53" s="232"/>
      <c r="FF53" s="232"/>
      <c r="FG53" s="232"/>
      <c r="FH53" s="232"/>
      <c r="FI53" s="232"/>
      <c r="FJ53" s="232"/>
      <c r="FK53" s="232"/>
      <c r="FL53" s="232"/>
      <c r="FM53" s="232"/>
      <c r="FN53" s="232"/>
      <c r="FO53" s="232"/>
      <c r="FP53" s="232"/>
      <c r="FQ53" s="232"/>
      <c r="FR53" s="232"/>
      <c r="FS53" s="232"/>
      <c r="FT53" s="232"/>
      <c r="FU53" s="232"/>
      <c r="FV53" s="232"/>
      <c r="FW53" s="232"/>
      <c r="FX53" s="232"/>
      <c r="FY53" s="232"/>
      <c r="FZ53" s="232"/>
      <c r="GA53" s="232"/>
      <c r="GB53" s="232"/>
    </row>
    <row r="54" spans="1:184" customFormat="1" x14ac:dyDescent="0.25">
      <c r="A54" s="155" t="s">
        <v>22</v>
      </c>
      <c r="B54" s="31"/>
      <c r="C54" s="31">
        <v>0.64970000000000006</v>
      </c>
      <c r="D54" s="31">
        <v>0.64970000000000006</v>
      </c>
      <c r="E54" s="31">
        <v>0</v>
      </c>
      <c r="F54" s="31">
        <v>1E-4</v>
      </c>
      <c r="G54" s="31">
        <v>1E-4</v>
      </c>
      <c r="H54" s="31">
        <v>0</v>
      </c>
      <c r="I54" s="31"/>
      <c r="J54" s="31"/>
      <c r="K54" s="127">
        <v>0</v>
      </c>
      <c r="L54" s="127"/>
      <c r="M54" s="85">
        <v>0</v>
      </c>
      <c r="N54" s="85">
        <v>0</v>
      </c>
      <c r="O54" s="85">
        <f>N54+M54</f>
        <v>0</v>
      </c>
      <c r="P54" s="85"/>
      <c r="Q54" s="127"/>
      <c r="R54" s="127">
        <v>1E-4</v>
      </c>
      <c r="S54" s="127">
        <v>1E-4</v>
      </c>
      <c r="T54" s="127"/>
      <c r="U54" s="85"/>
      <c r="V54" s="85">
        <v>1E-4</v>
      </c>
      <c r="W54" s="85">
        <f>V54+U54</f>
        <v>1E-4</v>
      </c>
      <c r="X54" s="85"/>
      <c r="Y54" s="85">
        <v>0</v>
      </c>
      <c r="Z54" s="85"/>
      <c r="AA54" s="41">
        <f t="shared" si="31"/>
        <v>0</v>
      </c>
      <c r="AB54" s="85">
        <v>1E-4</v>
      </c>
      <c r="AC54" s="85"/>
      <c r="AD54" s="127">
        <f>AC54+AB54</f>
        <v>1E-4</v>
      </c>
      <c r="AE54" s="127">
        <v>1E-4</v>
      </c>
      <c r="AF54" s="127"/>
      <c r="AG54" s="127">
        <f t="shared" si="32"/>
        <v>1E-4</v>
      </c>
      <c r="AH54" s="127">
        <v>0</v>
      </c>
      <c r="AI54" s="127">
        <v>0</v>
      </c>
      <c r="AJ54" s="127">
        <f t="shared" si="33"/>
        <v>0</v>
      </c>
      <c r="AK54" s="127">
        <v>1E-4</v>
      </c>
      <c r="AL54" s="127">
        <v>0</v>
      </c>
      <c r="AM54" s="127">
        <f t="shared" si="34"/>
        <v>1E-4</v>
      </c>
      <c r="AN54" s="127">
        <v>0</v>
      </c>
      <c r="AO54" s="127">
        <v>0</v>
      </c>
      <c r="AP54" s="127">
        <f t="shared" si="35"/>
        <v>0</v>
      </c>
      <c r="AQ54" s="127">
        <v>0</v>
      </c>
      <c r="AR54" s="127">
        <v>0</v>
      </c>
      <c r="AS54" s="123">
        <v>0</v>
      </c>
      <c r="AT54" s="127">
        <v>0</v>
      </c>
      <c r="AU54" s="127">
        <v>0</v>
      </c>
      <c r="AV54" s="127">
        <f t="shared" si="36"/>
        <v>0</v>
      </c>
      <c r="AW54" s="127">
        <v>0</v>
      </c>
      <c r="AX54" s="127">
        <v>0</v>
      </c>
      <c r="AY54" s="127">
        <f>SUM(AW54:AX54)</f>
        <v>0</v>
      </c>
      <c r="AZ54" s="219">
        <v>0</v>
      </c>
      <c r="BA54" s="219">
        <v>0</v>
      </c>
      <c r="BB54" s="221">
        <v>0</v>
      </c>
      <c r="BC54" s="226">
        <v>0</v>
      </c>
      <c r="BD54" s="226">
        <v>0</v>
      </c>
      <c r="BE54" s="226">
        <f>SUM(BC54:BD54)</f>
        <v>0</v>
      </c>
      <c r="BF54" s="219">
        <v>0</v>
      </c>
      <c r="BG54" s="219">
        <v>0</v>
      </c>
      <c r="BH54" s="221">
        <v>0</v>
      </c>
      <c r="BI54" s="226">
        <v>0</v>
      </c>
      <c r="BJ54" s="226">
        <v>0</v>
      </c>
      <c r="BK54" s="226">
        <f>SUM(BI54:BJ54)</f>
        <v>0</v>
      </c>
      <c r="BL54" s="231">
        <v>0</v>
      </c>
      <c r="BM54" s="231">
        <v>0</v>
      </c>
      <c r="BN54" s="226">
        <f t="shared" si="39"/>
        <v>0</v>
      </c>
      <c r="BO54" s="231">
        <v>0</v>
      </c>
      <c r="BP54" s="231">
        <v>0</v>
      </c>
      <c r="BQ54" s="226">
        <f>SUM(BO54:BP54)</f>
        <v>0</v>
      </c>
      <c r="BR54" s="231">
        <v>0</v>
      </c>
      <c r="BS54" s="231">
        <v>0</v>
      </c>
      <c r="BT54" s="226">
        <f t="shared" si="50"/>
        <v>0</v>
      </c>
      <c r="BU54" s="226"/>
      <c r="BV54" s="226"/>
      <c r="BW54" s="226">
        <f t="shared" si="42"/>
        <v>0</v>
      </c>
      <c r="BX54" s="231"/>
      <c r="BY54" s="231"/>
      <c r="BZ54" s="226">
        <f t="shared" si="51"/>
        <v>0</v>
      </c>
      <c r="CA54" s="231"/>
      <c r="CB54" s="231"/>
      <c r="CC54" s="226">
        <f t="shared" si="44"/>
        <v>0</v>
      </c>
      <c r="CD54" s="231"/>
      <c r="CE54" s="231"/>
      <c r="CF54" s="226">
        <f>SUM(CD54:CE54)</f>
        <v>0</v>
      </c>
      <c r="CG54" s="231"/>
      <c r="CH54" s="231"/>
      <c r="CI54" s="226">
        <f t="shared" si="46"/>
        <v>0</v>
      </c>
      <c r="CJ54" s="231"/>
      <c r="CK54" s="231"/>
      <c r="CL54" s="226">
        <f>SUM(CJ54:CK54)</f>
        <v>0</v>
      </c>
      <c r="CM54" s="231"/>
      <c r="CN54" s="231"/>
      <c r="CO54" s="226">
        <f>SUM(CM54:CN54)</f>
        <v>0</v>
      </c>
      <c r="CP54" s="231"/>
      <c r="CQ54" s="231"/>
      <c r="CR54" s="226">
        <f>SUM(CP54:CQ54)</f>
        <v>0</v>
      </c>
      <c r="CS54" s="232"/>
      <c r="CT54" s="232"/>
      <c r="CU54" s="232"/>
      <c r="CV54" s="232"/>
      <c r="CW54" s="232"/>
      <c r="CX54" s="232"/>
      <c r="CY54" s="232"/>
      <c r="CZ54" s="232"/>
      <c r="DA54" s="232"/>
      <c r="DB54" s="232"/>
      <c r="DC54" s="232"/>
      <c r="DD54" s="232"/>
      <c r="DE54" s="232"/>
      <c r="DF54" s="232"/>
      <c r="DG54" s="232"/>
      <c r="DH54" s="232"/>
      <c r="DI54" s="232"/>
      <c r="DJ54" s="232"/>
      <c r="DK54" s="232"/>
      <c r="DL54" s="232"/>
      <c r="DM54" s="232"/>
      <c r="DN54" s="232"/>
      <c r="DO54" s="232"/>
      <c r="DP54" s="232"/>
      <c r="DQ54" s="232"/>
      <c r="DR54" s="232"/>
      <c r="DS54" s="232"/>
      <c r="DT54" s="232"/>
      <c r="DU54" s="232"/>
      <c r="DV54" s="232"/>
      <c r="DW54" s="232"/>
      <c r="DX54" s="232"/>
      <c r="DY54" s="232"/>
      <c r="DZ54" s="232"/>
      <c r="EA54" s="232"/>
      <c r="EB54" s="232"/>
      <c r="EC54" s="232"/>
      <c r="ED54" s="232"/>
      <c r="EE54" s="232"/>
      <c r="EF54" s="232"/>
      <c r="EG54" s="232"/>
      <c r="EH54" s="232"/>
      <c r="EI54" s="232"/>
      <c r="EJ54" s="232"/>
      <c r="EK54" s="232"/>
      <c r="EL54" s="232"/>
      <c r="EM54" s="232"/>
      <c r="EN54" s="232"/>
      <c r="EO54" s="232"/>
      <c r="EP54" s="232"/>
      <c r="EQ54" s="232"/>
      <c r="ER54" s="232"/>
      <c r="ES54" s="232"/>
      <c r="ET54" s="232"/>
      <c r="EU54" s="232"/>
      <c r="EV54" s="232"/>
      <c r="EW54" s="232"/>
      <c r="EX54" s="232"/>
      <c r="EY54" s="232"/>
      <c r="EZ54" s="232"/>
      <c r="FA54" s="232"/>
      <c r="FB54" s="232"/>
      <c r="FC54" s="232"/>
      <c r="FD54" s="232"/>
      <c r="FE54" s="232"/>
      <c r="FF54" s="232"/>
      <c r="FG54" s="232"/>
      <c r="FH54" s="232"/>
      <c r="FI54" s="232"/>
      <c r="FJ54" s="232"/>
      <c r="FK54" s="232"/>
      <c r="FL54" s="232"/>
      <c r="FM54" s="232"/>
      <c r="FN54" s="232"/>
      <c r="FO54" s="232"/>
      <c r="FP54" s="232"/>
      <c r="FQ54" s="232"/>
      <c r="FR54" s="232"/>
      <c r="FS54" s="232"/>
      <c r="FT54" s="232"/>
      <c r="FU54" s="232"/>
      <c r="FV54" s="232"/>
      <c r="FW54" s="232"/>
      <c r="FX54" s="232"/>
      <c r="FY54" s="232"/>
      <c r="FZ54" s="232"/>
      <c r="GA54" s="232"/>
      <c r="GB54" s="232"/>
    </row>
    <row r="55" spans="1:184" customFormat="1" x14ac:dyDescent="0.25">
      <c r="A55" s="156" t="s">
        <v>23</v>
      </c>
      <c r="B55" s="33"/>
      <c r="C55" s="33"/>
      <c r="D55" s="33"/>
      <c r="E55" s="33"/>
      <c r="F55" s="33"/>
      <c r="G55" s="33"/>
      <c r="H55" s="33"/>
      <c r="I55" s="33"/>
      <c r="J55" s="33"/>
      <c r="K55" s="85"/>
      <c r="L55" s="150"/>
      <c r="M55" s="85"/>
      <c r="N55" s="85"/>
      <c r="O55" s="85"/>
      <c r="P55" s="85"/>
      <c r="Q55" s="127"/>
      <c r="R55" s="127"/>
      <c r="S55" s="127"/>
      <c r="T55" s="127"/>
      <c r="U55" s="85"/>
      <c r="V55" s="85"/>
      <c r="W55" s="85"/>
      <c r="X55" s="85"/>
      <c r="Y55" s="85"/>
      <c r="Z55" s="85"/>
      <c r="AA55" s="41"/>
      <c r="AB55" s="85"/>
      <c r="AC55" s="85"/>
      <c r="AD55" s="127"/>
      <c r="AE55" s="24"/>
      <c r="AF55" s="24"/>
      <c r="AG55" s="127"/>
      <c r="AH55" s="24"/>
      <c r="AI55" s="24"/>
      <c r="AJ55" s="127"/>
      <c r="AK55" s="24"/>
      <c r="AL55" s="24"/>
      <c r="AM55" s="127"/>
      <c r="AN55" s="24"/>
      <c r="AO55" s="24"/>
      <c r="AP55" s="127"/>
      <c r="AQ55" s="127"/>
      <c r="AR55" s="127"/>
      <c r="AS55" s="123"/>
      <c r="AT55" s="24"/>
      <c r="AU55" s="24"/>
      <c r="AV55" s="127"/>
      <c r="AW55" s="24"/>
      <c r="AX55" s="24"/>
      <c r="AY55" s="127"/>
      <c r="AZ55" s="216"/>
      <c r="BA55" s="216"/>
      <c r="BB55" s="217"/>
      <c r="BC55" s="217"/>
      <c r="BD55" s="217"/>
      <c r="BE55" s="217"/>
      <c r="BF55" s="216"/>
      <c r="BG55" s="216"/>
      <c r="BH55" s="217"/>
      <c r="BI55" s="216"/>
      <c r="BJ55" s="216"/>
      <c r="BK55" s="217"/>
      <c r="BL55" s="216"/>
      <c r="BM55" s="216"/>
      <c r="BN55" s="226"/>
      <c r="BO55" s="216"/>
      <c r="BP55" s="216"/>
      <c r="BQ55" s="217"/>
      <c r="BR55" s="216"/>
      <c r="BS55" s="216"/>
      <c r="BT55" s="226"/>
      <c r="BU55" s="228"/>
      <c r="BV55" s="228"/>
      <c r="BW55" s="226"/>
      <c r="BX55" s="216"/>
      <c r="BY55" s="216"/>
      <c r="BZ55" s="226"/>
      <c r="CA55" s="216"/>
      <c r="CB55" s="216"/>
      <c r="CC55" s="217"/>
      <c r="CD55" s="216"/>
      <c r="CE55" s="216"/>
      <c r="CF55" s="216"/>
      <c r="CG55" s="216"/>
      <c r="CH55" s="216"/>
      <c r="CI55" s="217"/>
      <c r="CJ55" s="216"/>
      <c r="CK55" s="216"/>
      <c r="CL55" s="216"/>
      <c r="CM55" s="216"/>
      <c r="CN55" s="216"/>
      <c r="CO55" s="216"/>
      <c r="CP55" s="216"/>
      <c r="CQ55" s="216"/>
      <c r="CR55" s="216"/>
      <c r="CS55" s="232"/>
      <c r="CT55" s="232"/>
      <c r="CU55" s="232"/>
      <c r="CV55" s="232"/>
      <c r="CW55" s="232"/>
      <c r="CX55" s="232"/>
      <c r="CY55" s="232"/>
      <c r="CZ55" s="232"/>
      <c r="DA55" s="232"/>
      <c r="DB55" s="232"/>
      <c r="DC55" s="232"/>
      <c r="DD55" s="232"/>
      <c r="DE55" s="232"/>
      <c r="DF55" s="232"/>
      <c r="DG55" s="232"/>
      <c r="DH55" s="232"/>
      <c r="DI55" s="232"/>
      <c r="DJ55" s="232"/>
      <c r="DK55" s="232"/>
      <c r="DL55" s="232"/>
      <c r="DM55" s="232"/>
      <c r="DN55" s="232"/>
      <c r="DO55" s="232"/>
      <c r="DP55" s="232"/>
      <c r="DQ55" s="232"/>
      <c r="DR55" s="232"/>
      <c r="DS55" s="232"/>
      <c r="DT55" s="232"/>
      <c r="DU55" s="232"/>
      <c r="DV55" s="232"/>
      <c r="DW55" s="232"/>
      <c r="DX55" s="232"/>
      <c r="DY55" s="232"/>
      <c r="DZ55" s="232"/>
      <c r="EA55" s="232"/>
      <c r="EB55" s="232"/>
      <c r="EC55" s="232"/>
      <c r="ED55" s="232"/>
      <c r="EE55" s="232"/>
      <c r="EF55" s="232"/>
      <c r="EG55" s="232"/>
      <c r="EH55" s="232"/>
      <c r="EI55" s="232"/>
      <c r="EJ55" s="232"/>
      <c r="EK55" s="232"/>
      <c r="EL55" s="232"/>
      <c r="EM55" s="232"/>
      <c r="EN55" s="232"/>
      <c r="EO55" s="232"/>
      <c r="EP55" s="232"/>
      <c r="EQ55" s="232"/>
      <c r="ER55" s="232"/>
      <c r="ES55" s="232"/>
      <c r="ET55" s="232"/>
      <c r="EU55" s="232"/>
      <c r="EV55" s="232"/>
      <c r="EW55" s="232"/>
      <c r="EX55" s="232"/>
      <c r="EY55" s="232"/>
      <c r="EZ55" s="232"/>
      <c r="FA55" s="232"/>
      <c r="FB55" s="232"/>
      <c r="FC55" s="232"/>
      <c r="FD55" s="232"/>
      <c r="FE55" s="232"/>
      <c r="FF55" s="232"/>
      <c r="FG55" s="232"/>
      <c r="FH55" s="232"/>
      <c r="FI55" s="232"/>
      <c r="FJ55" s="232"/>
      <c r="FK55" s="232"/>
      <c r="FL55" s="232"/>
      <c r="FM55" s="232"/>
      <c r="FN55" s="232"/>
      <c r="FO55" s="232"/>
      <c r="FP55" s="232"/>
      <c r="FQ55" s="232"/>
      <c r="FR55" s="232"/>
      <c r="FS55" s="232"/>
      <c r="FT55" s="232"/>
      <c r="FU55" s="232"/>
      <c r="FV55" s="232"/>
      <c r="FW55" s="232"/>
      <c r="FX55" s="232"/>
      <c r="FY55" s="232"/>
      <c r="FZ55" s="232"/>
      <c r="GA55" s="232"/>
      <c r="GB55" s="232"/>
    </row>
    <row r="56" spans="1:184" customFormat="1" x14ac:dyDescent="0.25">
      <c r="A56" s="159" t="s">
        <v>24</v>
      </c>
      <c r="B56" s="31">
        <v>2.4639000000000002</v>
      </c>
      <c r="C56" s="31">
        <v>0.49830000000000002</v>
      </c>
      <c r="D56" s="31">
        <v>2.9622000000000002</v>
      </c>
      <c r="E56" s="31">
        <v>2.9565000000000001</v>
      </c>
      <c r="F56" s="31">
        <v>0.21709999999999999</v>
      </c>
      <c r="G56" s="31">
        <v>3.1736</v>
      </c>
      <c r="H56" s="31">
        <v>1E-4</v>
      </c>
      <c r="I56" s="31">
        <v>2.8481999999999998</v>
      </c>
      <c r="J56" s="31">
        <v>0.22170000000000001</v>
      </c>
      <c r="K56" s="85">
        <v>3.0699000000000001</v>
      </c>
      <c r="L56" s="150"/>
      <c r="M56" s="85">
        <v>2.5676999999999999</v>
      </c>
      <c r="N56" s="85">
        <v>0.2041</v>
      </c>
      <c r="O56" s="85">
        <f>N56+M56</f>
        <v>2.7717999999999998</v>
      </c>
      <c r="P56" s="85"/>
      <c r="Q56" s="127">
        <v>2.8426</v>
      </c>
      <c r="R56" s="127">
        <v>0.23910000000000001</v>
      </c>
      <c r="S56" s="127">
        <v>3.0817000000000001</v>
      </c>
      <c r="T56" s="127">
        <v>1E-4</v>
      </c>
      <c r="U56" s="85">
        <v>2.9076</v>
      </c>
      <c r="V56" s="85">
        <v>0.24909999999999999</v>
      </c>
      <c r="W56" s="85">
        <f>V56+U56</f>
        <v>3.1566999999999998</v>
      </c>
      <c r="X56" s="85"/>
      <c r="Y56" s="85">
        <v>2.7111000000000001</v>
      </c>
      <c r="Z56" s="85">
        <v>0.22550000000000001</v>
      </c>
      <c r="AA56" s="41">
        <f>SUM(Y56:Z56)</f>
        <v>2.9365999999999999</v>
      </c>
      <c r="AB56" s="85">
        <v>0.29909999999999998</v>
      </c>
      <c r="AC56" s="85"/>
      <c r="AD56" s="85">
        <f>AC56+AB56</f>
        <v>0.29909999999999998</v>
      </c>
      <c r="AE56" s="127">
        <v>0.2641</v>
      </c>
      <c r="AF56" s="127"/>
      <c r="AG56" s="127">
        <f t="shared" si="32"/>
        <v>0.2641</v>
      </c>
      <c r="AH56" s="127">
        <v>0.21460000000000001</v>
      </c>
      <c r="AI56" s="127">
        <v>0</v>
      </c>
      <c r="AJ56" s="127">
        <f t="shared" si="33"/>
        <v>0.21460000000000001</v>
      </c>
      <c r="AK56" s="127">
        <v>0.31409999999999999</v>
      </c>
      <c r="AL56" s="127">
        <v>1E-4</v>
      </c>
      <c r="AM56" s="127">
        <f t="shared" si="34"/>
        <v>0.31419999999999998</v>
      </c>
      <c r="AN56" s="127">
        <v>0.30399999999999999</v>
      </c>
      <c r="AO56" s="127">
        <v>0</v>
      </c>
      <c r="AP56" s="127">
        <f t="shared" si="35"/>
        <v>0.30399999999999999</v>
      </c>
      <c r="AQ56" s="127">
        <v>0.2031</v>
      </c>
      <c r="AR56" s="127">
        <v>0</v>
      </c>
      <c r="AS56" s="123">
        <f>SUM(AQ56:AR56)</f>
        <v>0.2031</v>
      </c>
      <c r="AT56" s="127">
        <v>0.25269999999999998</v>
      </c>
      <c r="AU56" s="127">
        <v>0</v>
      </c>
      <c r="AV56" s="127">
        <f t="shared" si="36"/>
        <v>0.25269999999999998</v>
      </c>
      <c r="AW56" s="127">
        <v>0.25269999999999998</v>
      </c>
      <c r="AX56" s="127">
        <v>0</v>
      </c>
      <c r="AY56" s="127">
        <f>SUM(AW56:AX56)</f>
        <v>0.25269999999999998</v>
      </c>
      <c r="AZ56" s="219">
        <v>0.2301</v>
      </c>
      <c r="BA56" s="219">
        <v>0</v>
      </c>
      <c r="BB56" s="226">
        <f>SUM(AZ56:BA56)</f>
        <v>0.2301</v>
      </c>
      <c r="BC56" s="226">
        <v>0.20080000000000001</v>
      </c>
      <c r="BD56" s="226">
        <v>0</v>
      </c>
      <c r="BE56" s="226">
        <f>SUM(BC56:BD56)</f>
        <v>0.20080000000000001</v>
      </c>
      <c r="BF56" s="219">
        <v>0.46800000000000003</v>
      </c>
      <c r="BG56" s="219">
        <v>0</v>
      </c>
      <c r="BH56" s="226">
        <f>SUM(BF56:BG56)</f>
        <v>0.46800000000000003</v>
      </c>
      <c r="BI56" s="226">
        <v>0.33750000000000002</v>
      </c>
      <c r="BJ56" s="226">
        <v>0</v>
      </c>
      <c r="BK56" s="226">
        <f>SUM(BI56:BJ56)</f>
        <v>0.33750000000000002</v>
      </c>
      <c r="BL56" s="85">
        <v>0.25740000000000002</v>
      </c>
      <c r="BM56" s="85">
        <v>0</v>
      </c>
      <c r="BN56" s="41">
        <f t="shared" si="39"/>
        <v>0.25740000000000002</v>
      </c>
      <c r="BO56" s="41">
        <v>0.50419999999999998</v>
      </c>
      <c r="BP56" s="41">
        <v>0</v>
      </c>
      <c r="BQ56" s="41">
        <f>SUM(BO56:BP56)</f>
        <v>0.50419999999999998</v>
      </c>
      <c r="BR56" s="85">
        <v>0.50309999999999999</v>
      </c>
      <c r="BS56" s="85">
        <v>0</v>
      </c>
      <c r="BT56" s="41">
        <f t="shared" si="50"/>
        <v>0.50309999999999999</v>
      </c>
      <c r="BU56" s="85">
        <v>0.48149999999999998</v>
      </c>
      <c r="BV56" s="85"/>
      <c r="BW56" s="41">
        <f>SUM(BU56:BV56)</f>
        <v>0.48149999999999998</v>
      </c>
      <c r="BX56" s="85">
        <v>0.57010000000000005</v>
      </c>
      <c r="BY56" s="85">
        <v>0</v>
      </c>
      <c r="BZ56" s="41">
        <f t="shared" si="51"/>
        <v>0.57010000000000005</v>
      </c>
      <c r="CA56" s="24">
        <v>5.3650000000000002</v>
      </c>
      <c r="CB56" s="24"/>
      <c r="CC56" s="409">
        <f>SUM(CA56:CB56)</f>
        <v>5.3650000000000002</v>
      </c>
      <c r="CD56" s="24">
        <v>5.3472999999999997</v>
      </c>
      <c r="CE56" s="24"/>
      <c r="CF56" s="211">
        <f>SUM(CD56:CE56)</f>
        <v>5.3472999999999997</v>
      </c>
      <c r="CG56" s="24">
        <v>5.4650999999999996</v>
      </c>
      <c r="CH56" s="24">
        <v>1E-4</v>
      </c>
      <c r="CI56" s="385">
        <f>SUM(CG56:CH56)</f>
        <v>5.4651999999999994</v>
      </c>
      <c r="CJ56" s="24">
        <v>5.4850000000000003</v>
      </c>
      <c r="CK56" s="24"/>
      <c r="CL56" s="211">
        <f>SUM(CJ56:CK56)</f>
        <v>5.4850000000000003</v>
      </c>
      <c r="CM56" s="24">
        <v>0.41049999999999998</v>
      </c>
      <c r="CN56" s="24">
        <v>1E-4</v>
      </c>
      <c r="CO56" s="211">
        <f>SUM(CM56:CN56)</f>
        <v>0.41059999999999997</v>
      </c>
      <c r="CP56" s="24">
        <v>0.41049999999999998</v>
      </c>
      <c r="CQ56" s="24">
        <v>1E-4</v>
      </c>
      <c r="CR56" s="405">
        <f>SUM(CP56:CQ56)</f>
        <v>0.41059999999999997</v>
      </c>
      <c r="CS56" s="232"/>
      <c r="CT56" s="232"/>
      <c r="CU56" s="232"/>
      <c r="CV56" s="232"/>
      <c r="CW56" s="232"/>
      <c r="CX56" s="232"/>
      <c r="CY56" s="232"/>
      <c r="CZ56" s="232"/>
      <c r="DA56" s="232"/>
      <c r="DB56" s="232"/>
      <c r="DC56" s="232"/>
      <c r="DD56" s="232"/>
      <c r="DE56" s="232"/>
      <c r="DF56" s="232"/>
      <c r="DG56" s="232"/>
      <c r="DH56" s="232"/>
      <c r="DI56" s="232"/>
      <c r="DJ56" s="232"/>
      <c r="DK56" s="232"/>
      <c r="DL56" s="232"/>
      <c r="DM56" s="232"/>
      <c r="DN56" s="232"/>
      <c r="DO56" s="232"/>
      <c r="DP56" s="232"/>
      <c r="DQ56" s="232"/>
      <c r="DR56" s="232"/>
      <c r="DS56" s="232"/>
      <c r="DT56" s="232"/>
      <c r="DU56" s="232"/>
      <c r="DV56" s="232"/>
      <c r="DW56" s="232"/>
      <c r="DX56" s="232"/>
      <c r="DY56" s="232"/>
      <c r="DZ56" s="232"/>
      <c r="EA56" s="232"/>
      <c r="EB56" s="232"/>
      <c r="EC56" s="232"/>
      <c r="ED56" s="232"/>
      <c r="EE56" s="232"/>
      <c r="EF56" s="232"/>
      <c r="EG56" s="232"/>
      <c r="EH56" s="232"/>
      <c r="EI56" s="232"/>
      <c r="EJ56" s="232"/>
      <c r="EK56" s="232"/>
      <c r="EL56" s="232"/>
      <c r="EM56" s="232"/>
      <c r="EN56" s="232"/>
      <c r="EO56" s="232"/>
      <c r="EP56" s="232"/>
      <c r="EQ56" s="232"/>
      <c r="ER56" s="232"/>
      <c r="ES56" s="232"/>
      <c r="ET56" s="232"/>
      <c r="EU56" s="232"/>
      <c r="EV56" s="232"/>
      <c r="EW56" s="232"/>
      <c r="EX56" s="232"/>
      <c r="EY56" s="232"/>
      <c r="EZ56" s="232"/>
      <c r="FA56" s="232"/>
      <c r="FB56" s="232"/>
      <c r="FC56" s="232"/>
      <c r="FD56" s="232"/>
      <c r="FE56" s="232"/>
      <c r="FF56" s="232"/>
      <c r="FG56" s="232"/>
      <c r="FH56" s="232"/>
      <c r="FI56" s="232"/>
      <c r="FJ56" s="232"/>
      <c r="FK56" s="232"/>
      <c r="FL56" s="232"/>
      <c r="FM56" s="232"/>
      <c r="FN56" s="232"/>
      <c r="FO56" s="232"/>
      <c r="FP56" s="232"/>
      <c r="FQ56" s="232"/>
      <c r="FR56" s="232"/>
      <c r="FS56" s="232"/>
      <c r="FT56" s="232"/>
      <c r="FU56" s="232"/>
      <c r="FV56" s="232"/>
      <c r="FW56" s="232"/>
      <c r="FX56" s="232"/>
      <c r="FY56" s="232"/>
      <c r="FZ56" s="232"/>
      <c r="GA56" s="232"/>
      <c r="GB56" s="232"/>
    </row>
    <row r="57" spans="1:184" customFormat="1" x14ac:dyDescent="0.25">
      <c r="A57" s="159" t="s">
        <v>25</v>
      </c>
      <c r="B57" s="31">
        <v>1.8249</v>
      </c>
      <c r="C57" s="31">
        <v>0.81889999999999996</v>
      </c>
      <c r="D57" s="31">
        <v>2.6438000000000001</v>
      </c>
      <c r="E57" s="31">
        <v>2.0821000000000001</v>
      </c>
      <c r="F57" s="31">
        <v>6.9000000000000006E-2</v>
      </c>
      <c r="G57" s="31">
        <v>2.1511</v>
      </c>
      <c r="H57" s="31">
        <v>1E-4</v>
      </c>
      <c r="I57" s="31">
        <v>2.2210999999999999</v>
      </c>
      <c r="J57" s="31">
        <v>6.9000000000000006E-2</v>
      </c>
      <c r="K57" s="85">
        <v>2.2900999999999998</v>
      </c>
      <c r="L57" s="150"/>
      <c r="M57" s="85">
        <v>1.9812000000000001</v>
      </c>
      <c r="N57" s="85">
        <v>5.8500000000000003E-2</v>
      </c>
      <c r="O57" s="85">
        <f>N57+M57</f>
        <v>2.0397000000000003</v>
      </c>
      <c r="P57" s="85"/>
      <c r="Q57" s="127">
        <v>2.3416000000000001</v>
      </c>
      <c r="R57" s="127">
        <v>6.0999999999999999E-2</v>
      </c>
      <c r="S57" s="127">
        <v>2.4026000000000001</v>
      </c>
      <c r="T57" s="127">
        <v>1E-4</v>
      </c>
      <c r="U57" s="85">
        <v>3.0606</v>
      </c>
      <c r="V57" s="85">
        <v>0.47010000000000002</v>
      </c>
      <c r="W57" s="85">
        <f>V57+U57</f>
        <v>3.5306999999999999</v>
      </c>
      <c r="X57" s="85"/>
      <c r="Y57" s="85">
        <v>2.8597000000000001</v>
      </c>
      <c r="Z57" s="85">
        <v>8.4699999999999998E-2</v>
      </c>
      <c r="AA57" s="41">
        <f>SUM(Y57:Z57)</f>
        <v>2.9443999999999999</v>
      </c>
      <c r="AB57" s="85">
        <v>0.26240000000000002</v>
      </c>
      <c r="AC57" s="85">
        <v>0.26850000000000002</v>
      </c>
      <c r="AD57" s="127">
        <f>AC57+AB57</f>
        <v>0.53090000000000004</v>
      </c>
      <c r="AE57" s="127">
        <v>0.1862</v>
      </c>
      <c r="AF57" s="127">
        <v>0.19739999999999999</v>
      </c>
      <c r="AG57" s="127">
        <f t="shared" si="32"/>
        <v>0.3836</v>
      </c>
      <c r="AH57" s="127">
        <v>0.161</v>
      </c>
      <c r="AI57" s="127">
        <v>0.1024</v>
      </c>
      <c r="AJ57" s="127">
        <f t="shared" si="33"/>
        <v>0.26340000000000002</v>
      </c>
      <c r="AK57" s="127">
        <v>0.25390000000000001</v>
      </c>
      <c r="AL57" s="127">
        <v>0.29530000000000001</v>
      </c>
      <c r="AM57" s="127">
        <f t="shared" si="34"/>
        <v>0.54920000000000002</v>
      </c>
      <c r="AN57" s="127">
        <v>0.215</v>
      </c>
      <c r="AO57" s="127">
        <v>0.18</v>
      </c>
      <c r="AP57" s="127">
        <f t="shared" si="35"/>
        <v>0.39500000000000002</v>
      </c>
      <c r="AQ57" s="127">
        <v>8.2699999999999996E-2</v>
      </c>
      <c r="AR57" s="127">
        <v>0</v>
      </c>
      <c r="AS57" s="123">
        <f>SUM(AQ57:AR57)</f>
        <v>8.2699999999999996E-2</v>
      </c>
      <c r="AT57" s="127">
        <v>0.17960000000000001</v>
      </c>
      <c r="AU57" s="127">
        <v>0.26750000000000002</v>
      </c>
      <c r="AV57" s="127">
        <f t="shared" si="36"/>
        <v>0.44710000000000005</v>
      </c>
      <c r="AW57" s="127">
        <v>0.17960000000000001</v>
      </c>
      <c r="AX57" s="127">
        <v>0.26750000000000002</v>
      </c>
      <c r="AY57" s="127">
        <f>SUM(AW57:AX57)</f>
        <v>0.44710000000000005</v>
      </c>
      <c r="AZ57" s="219">
        <v>0.1875</v>
      </c>
      <c r="BA57" s="219">
        <v>0.35249999999999998</v>
      </c>
      <c r="BB57" s="41">
        <f>SUM(AZ57:BA57)</f>
        <v>0.54</v>
      </c>
      <c r="BC57" s="41">
        <v>7.0599999999999996E-2</v>
      </c>
      <c r="BD57" s="41">
        <v>0</v>
      </c>
      <c r="BE57" s="41">
        <f>SUM(BC57:BD57)</f>
        <v>7.0599999999999996E-2</v>
      </c>
      <c r="BF57" s="219">
        <v>0.11509999999999999</v>
      </c>
      <c r="BG57" s="219">
        <v>0</v>
      </c>
      <c r="BH57" s="41">
        <f>SUM(BF57:BG57)</f>
        <v>0.11509999999999999</v>
      </c>
      <c r="BI57" s="41">
        <v>0.18310000000000001</v>
      </c>
      <c r="BJ57" s="41">
        <v>0.33939999999999998</v>
      </c>
      <c r="BK57" s="41">
        <f>SUM(BI57:BJ57)</f>
        <v>0.52249999999999996</v>
      </c>
      <c r="BL57" s="85">
        <v>7.6499999999999999E-2</v>
      </c>
      <c r="BM57" s="85">
        <v>0.33939999999999998</v>
      </c>
      <c r="BN57" s="41">
        <f t="shared" si="39"/>
        <v>0.41589999999999999</v>
      </c>
      <c r="BO57" s="41">
        <v>0.19670000000000001</v>
      </c>
      <c r="BP57" s="41">
        <v>9.5000000000000001E-2</v>
      </c>
      <c r="BQ57" s="41">
        <f>SUM(BO57:BP57)</f>
        <v>0.29170000000000001</v>
      </c>
      <c r="BR57" s="85">
        <v>9.5000000000000001E-2</v>
      </c>
      <c r="BS57" s="85">
        <v>0.14499999999999999</v>
      </c>
      <c r="BT57" s="41">
        <f t="shared" si="50"/>
        <v>0.24</v>
      </c>
      <c r="BU57" s="85">
        <v>8.4199999999999997E-2</v>
      </c>
      <c r="BV57" s="85">
        <v>9.5000000000000001E-2</v>
      </c>
      <c r="BW57" s="41">
        <f>SUM(BU57:BV57)</f>
        <v>0.1792</v>
      </c>
      <c r="BX57" s="85">
        <v>0.2301</v>
      </c>
      <c r="BY57" s="85">
        <v>1E-4</v>
      </c>
      <c r="BZ57" s="41">
        <f t="shared" si="51"/>
        <v>0.23019999999999999</v>
      </c>
      <c r="CA57" s="85">
        <v>0.23</v>
      </c>
      <c r="CB57" s="85">
        <v>0</v>
      </c>
      <c r="CC57" s="409">
        <f>SUM(CA57:CB57)</f>
        <v>0.23</v>
      </c>
      <c r="CD57" s="85">
        <v>0.10249999999999999</v>
      </c>
      <c r="CE57" s="85"/>
      <c r="CF57" s="211">
        <f>SUM(CD57:CE57)</f>
        <v>0.10249999999999999</v>
      </c>
      <c r="CG57" s="85">
        <v>0.2301</v>
      </c>
      <c r="CH57" s="85">
        <v>1E-4</v>
      </c>
      <c r="CI57" s="385">
        <f>SUM(CG57:CH57)</f>
        <v>0.23019999999999999</v>
      </c>
      <c r="CJ57" s="85">
        <v>0.23</v>
      </c>
      <c r="CK57" s="85"/>
      <c r="CL57" s="211">
        <f>SUM(CJ57:CK57)</f>
        <v>0.23</v>
      </c>
      <c r="CM57" s="85">
        <v>0.18609999999999999</v>
      </c>
      <c r="CN57" s="85">
        <v>1E-4</v>
      </c>
      <c r="CO57" s="211">
        <f>SUM(CM57:CN57)</f>
        <v>0.18619999999999998</v>
      </c>
      <c r="CP57" s="85">
        <v>0.18609999999999999</v>
      </c>
      <c r="CQ57" s="85">
        <v>1E-4</v>
      </c>
      <c r="CR57" s="405">
        <f>SUM(CP57:CQ57)</f>
        <v>0.18619999999999998</v>
      </c>
      <c r="CS57" s="232"/>
      <c r="CT57" s="232"/>
      <c r="CU57" s="232"/>
      <c r="CV57" s="232"/>
      <c r="CW57" s="232"/>
      <c r="CX57" s="232"/>
      <c r="CY57" s="232"/>
      <c r="CZ57" s="232"/>
      <c r="DA57" s="232"/>
      <c r="DB57" s="232"/>
      <c r="DC57" s="232"/>
      <c r="DD57" s="232"/>
      <c r="DE57" s="232"/>
      <c r="DF57" s="232"/>
      <c r="DG57" s="232"/>
      <c r="DH57" s="232"/>
      <c r="DI57" s="232"/>
      <c r="DJ57" s="232"/>
      <c r="DK57" s="232"/>
      <c r="DL57" s="232"/>
      <c r="DM57" s="232"/>
      <c r="DN57" s="232"/>
      <c r="DO57" s="232"/>
      <c r="DP57" s="232"/>
      <c r="DQ57" s="232"/>
      <c r="DR57" s="232"/>
      <c r="DS57" s="232"/>
      <c r="DT57" s="232"/>
      <c r="DU57" s="232"/>
      <c r="DV57" s="232"/>
      <c r="DW57" s="232"/>
      <c r="DX57" s="232"/>
      <c r="DY57" s="232"/>
      <c r="DZ57" s="232"/>
      <c r="EA57" s="232"/>
      <c r="EB57" s="232"/>
      <c r="EC57" s="232"/>
      <c r="ED57" s="232"/>
      <c r="EE57" s="232"/>
      <c r="EF57" s="232"/>
      <c r="EG57" s="232"/>
      <c r="EH57" s="232"/>
      <c r="EI57" s="232"/>
      <c r="EJ57" s="232"/>
      <c r="EK57" s="232"/>
      <c r="EL57" s="232"/>
      <c r="EM57" s="232"/>
      <c r="EN57" s="232"/>
      <c r="EO57" s="232"/>
      <c r="EP57" s="232"/>
      <c r="EQ57" s="232"/>
      <c r="ER57" s="232"/>
      <c r="ES57" s="232"/>
      <c r="ET57" s="232"/>
      <c r="EU57" s="232"/>
      <c r="EV57" s="232"/>
      <c r="EW57" s="232"/>
      <c r="EX57" s="232"/>
      <c r="EY57" s="232"/>
      <c r="EZ57" s="232"/>
      <c r="FA57" s="232"/>
      <c r="FB57" s="232"/>
      <c r="FC57" s="232"/>
      <c r="FD57" s="232"/>
      <c r="FE57" s="232"/>
      <c r="FF57" s="232"/>
      <c r="FG57" s="232"/>
      <c r="FH57" s="232"/>
      <c r="FI57" s="232"/>
      <c r="FJ57" s="232"/>
      <c r="FK57" s="232"/>
      <c r="FL57" s="232"/>
      <c r="FM57" s="232"/>
      <c r="FN57" s="232"/>
      <c r="FO57" s="232"/>
      <c r="FP57" s="232"/>
      <c r="FQ57" s="232"/>
      <c r="FR57" s="232"/>
      <c r="FS57" s="232"/>
      <c r="FT57" s="232"/>
      <c r="FU57" s="232"/>
      <c r="FV57" s="232"/>
      <c r="FW57" s="232"/>
      <c r="FX57" s="232"/>
      <c r="FY57" s="232"/>
      <c r="FZ57" s="232"/>
      <c r="GA57" s="232"/>
      <c r="GB57" s="232"/>
    </row>
    <row r="58" spans="1:184" customFormat="1" x14ac:dyDescent="0.25">
      <c r="A58" s="156" t="s">
        <v>26</v>
      </c>
      <c r="B58" s="31"/>
      <c r="C58" s="31"/>
      <c r="D58" s="31"/>
      <c r="E58" s="31"/>
      <c r="F58" s="31"/>
      <c r="G58" s="31"/>
      <c r="H58" s="31"/>
      <c r="I58" s="31"/>
      <c r="J58" s="31"/>
      <c r="K58" s="85"/>
      <c r="L58" s="150"/>
      <c r="M58" s="85"/>
      <c r="N58" s="85"/>
      <c r="O58" s="85"/>
      <c r="P58" s="85"/>
      <c r="Q58" s="127"/>
      <c r="R58" s="127"/>
      <c r="S58" s="127"/>
      <c r="T58" s="127"/>
      <c r="U58" s="85"/>
      <c r="V58" s="85"/>
      <c r="W58" s="85"/>
      <c r="X58" s="85"/>
      <c r="Y58" s="85"/>
      <c r="Z58" s="85"/>
      <c r="AA58" s="41"/>
      <c r="AB58" s="85"/>
      <c r="AC58" s="85"/>
      <c r="AD58" s="127"/>
      <c r="AE58" s="24"/>
      <c r="AF58" s="24"/>
      <c r="AG58" s="127"/>
      <c r="AH58" s="24"/>
      <c r="AI58" s="24"/>
      <c r="AJ58" s="127"/>
      <c r="AK58" s="24"/>
      <c r="AL58" s="24"/>
      <c r="AM58" s="127"/>
      <c r="AN58" s="24"/>
      <c r="AO58" s="24"/>
      <c r="AP58" s="127"/>
      <c r="AQ58" s="127"/>
      <c r="AR58" s="127"/>
      <c r="AS58" s="123"/>
      <c r="AT58" s="24"/>
      <c r="AU58" s="24"/>
      <c r="AV58" s="127"/>
      <c r="AW58" s="24"/>
      <c r="AX58" s="24"/>
      <c r="AY58" s="127"/>
      <c r="AZ58" s="24"/>
      <c r="BA58" s="24"/>
      <c r="BB58" s="211"/>
      <c r="BC58" s="211"/>
      <c r="BD58" s="211"/>
      <c r="BE58" s="211"/>
      <c r="BF58" s="24"/>
      <c r="BG58" s="24"/>
      <c r="BH58" s="211"/>
      <c r="BI58" s="24"/>
      <c r="BJ58" s="24"/>
      <c r="BK58" s="385"/>
      <c r="BL58" s="24"/>
      <c r="BM58" s="24"/>
      <c r="BN58" s="41"/>
      <c r="BO58" s="24"/>
      <c r="BP58" s="24"/>
      <c r="BQ58" s="385"/>
      <c r="BR58" s="24"/>
      <c r="BS58" s="24"/>
      <c r="BT58" s="41"/>
      <c r="BU58" s="85"/>
      <c r="BV58" s="85"/>
      <c r="BW58" s="41"/>
      <c r="BX58" s="24"/>
      <c r="BY58" s="24"/>
      <c r="BZ58" s="41"/>
      <c r="CA58" s="24"/>
      <c r="CB58" s="24"/>
      <c r="CC58" s="409"/>
      <c r="CD58" s="24"/>
      <c r="CE58" s="24"/>
      <c r="CF58" s="211"/>
      <c r="CG58" s="24"/>
      <c r="CH58" s="24"/>
      <c r="CI58" s="385"/>
      <c r="CJ58" s="24"/>
      <c r="CK58" s="24"/>
      <c r="CL58" s="211"/>
      <c r="CM58" s="24"/>
      <c r="CN58" s="24"/>
      <c r="CO58" s="211"/>
      <c r="CP58" s="24"/>
      <c r="CQ58" s="24"/>
      <c r="CR58" s="405"/>
      <c r="CS58" s="232"/>
      <c r="CT58" s="232"/>
      <c r="CU58" s="232"/>
      <c r="CV58" s="232"/>
      <c r="CW58" s="232"/>
      <c r="CX58" s="232"/>
      <c r="CY58" s="232"/>
      <c r="CZ58" s="232"/>
      <c r="DA58" s="232"/>
      <c r="DB58" s="232"/>
      <c r="DC58" s="232"/>
      <c r="DD58" s="232"/>
      <c r="DE58" s="232"/>
      <c r="DF58" s="232"/>
      <c r="DG58" s="232"/>
      <c r="DH58" s="232"/>
      <c r="DI58" s="232"/>
      <c r="DJ58" s="232"/>
      <c r="DK58" s="232"/>
      <c r="DL58" s="232"/>
      <c r="DM58" s="232"/>
      <c r="DN58" s="232"/>
      <c r="DO58" s="232"/>
      <c r="DP58" s="232"/>
      <c r="DQ58" s="232"/>
      <c r="DR58" s="232"/>
      <c r="DS58" s="232"/>
      <c r="DT58" s="232"/>
      <c r="DU58" s="232"/>
      <c r="DV58" s="232"/>
      <c r="DW58" s="232"/>
      <c r="DX58" s="232"/>
      <c r="DY58" s="232"/>
      <c r="DZ58" s="232"/>
      <c r="EA58" s="232"/>
      <c r="EB58" s="232"/>
      <c r="EC58" s="232"/>
      <c r="ED58" s="232"/>
      <c r="EE58" s="232"/>
      <c r="EF58" s="232"/>
      <c r="EG58" s="232"/>
      <c r="EH58" s="232"/>
      <c r="EI58" s="232"/>
      <c r="EJ58" s="232"/>
      <c r="EK58" s="232"/>
      <c r="EL58" s="232"/>
      <c r="EM58" s="232"/>
      <c r="EN58" s="232"/>
      <c r="EO58" s="232"/>
      <c r="EP58" s="232"/>
      <c r="EQ58" s="232"/>
      <c r="ER58" s="232"/>
      <c r="ES58" s="232"/>
      <c r="ET58" s="232"/>
      <c r="EU58" s="232"/>
      <c r="EV58" s="232"/>
      <c r="EW58" s="232"/>
      <c r="EX58" s="232"/>
      <c r="EY58" s="232"/>
      <c r="EZ58" s="232"/>
      <c r="FA58" s="232"/>
      <c r="FB58" s="232"/>
      <c r="FC58" s="232"/>
      <c r="FD58" s="232"/>
      <c r="FE58" s="232"/>
      <c r="FF58" s="232"/>
      <c r="FG58" s="232"/>
      <c r="FH58" s="232"/>
      <c r="FI58" s="232"/>
      <c r="FJ58" s="232"/>
      <c r="FK58" s="232"/>
      <c r="FL58" s="232"/>
      <c r="FM58" s="232"/>
      <c r="FN58" s="232"/>
      <c r="FO58" s="232"/>
      <c r="FP58" s="232"/>
      <c r="FQ58" s="232"/>
      <c r="FR58" s="232"/>
      <c r="FS58" s="232"/>
      <c r="FT58" s="232"/>
      <c r="FU58" s="232"/>
      <c r="FV58" s="232"/>
      <c r="FW58" s="232"/>
      <c r="FX58" s="232"/>
      <c r="FY58" s="232"/>
      <c r="FZ58" s="232"/>
      <c r="GA58" s="232"/>
      <c r="GB58" s="232"/>
    </row>
    <row r="59" spans="1:184" customFormat="1" x14ac:dyDescent="0.25">
      <c r="A59" s="155" t="s">
        <v>27</v>
      </c>
      <c r="B59" s="31">
        <v>9.1138999999999992</v>
      </c>
      <c r="C59" s="31">
        <v>8.2100000000000006E-2</v>
      </c>
      <c r="D59" s="31">
        <v>9.1959999999999997</v>
      </c>
      <c r="E59" s="31">
        <v>9.3930000000000007</v>
      </c>
      <c r="F59" s="31">
        <v>0.36620000000000003</v>
      </c>
      <c r="G59" s="31">
        <v>9.7591999999999999</v>
      </c>
      <c r="H59" s="31">
        <v>1E-4</v>
      </c>
      <c r="I59" s="31">
        <v>9.4109999999999996</v>
      </c>
      <c r="J59" s="31">
        <v>0.12520000000000001</v>
      </c>
      <c r="K59" s="85">
        <v>9.5361999999999991</v>
      </c>
      <c r="L59" s="150"/>
      <c r="M59" s="85">
        <v>8.8447999999999993</v>
      </c>
      <c r="N59" s="85">
        <v>8.5500000000000007E-2</v>
      </c>
      <c r="O59" s="85">
        <f>N59+M59</f>
        <v>8.930299999999999</v>
      </c>
      <c r="P59" s="85"/>
      <c r="Q59" s="127">
        <v>9.9031000000000002</v>
      </c>
      <c r="R59" s="127">
        <v>0.1522</v>
      </c>
      <c r="S59" s="127">
        <v>10.055300000000001</v>
      </c>
      <c r="T59" s="127">
        <v>1E-4</v>
      </c>
      <c r="U59" s="85">
        <v>9.9140999999999995</v>
      </c>
      <c r="V59" s="85">
        <v>2.1299999999999999E-2</v>
      </c>
      <c r="W59" s="85">
        <f>V59+U59</f>
        <v>9.9353999999999996</v>
      </c>
      <c r="X59" s="85">
        <v>1E-4</v>
      </c>
      <c r="Y59" s="85">
        <v>9.2845999999999993</v>
      </c>
      <c r="Z59" s="85">
        <v>1.52E-2</v>
      </c>
      <c r="AA59" s="41">
        <f>SUM(Y59:Z59)</f>
        <v>9.2997999999999994</v>
      </c>
      <c r="AB59" s="85">
        <v>2.12E-2</v>
      </c>
      <c r="AC59" s="85">
        <v>1E-4</v>
      </c>
      <c r="AD59" s="127">
        <f>AC59+AB59</f>
        <v>2.1299999999999999E-2</v>
      </c>
      <c r="AE59" s="127">
        <v>0.1105</v>
      </c>
      <c r="AF59" s="127">
        <v>1E-4</v>
      </c>
      <c r="AG59" s="127">
        <f t="shared" si="32"/>
        <v>0.1106</v>
      </c>
      <c r="AH59" s="127">
        <v>0.1087</v>
      </c>
      <c r="AI59" s="127">
        <v>0</v>
      </c>
      <c r="AJ59" s="127">
        <f t="shared" si="33"/>
        <v>0.1087</v>
      </c>
      <c r="AK59" s="127">
        <v>2.12E-2</v>
      </c>
      <c r="AL59" s="127">
        <v>1E-4</v>
      </c>
      <c r="AM59" s="127">
        <f t="shared" si="34"/>
        <v>2.1299999999999999E-2</v>
      </c>
      <c r="AN59" s="127">
        <v>2.12E-2</v>
      </c>
      <c r="AO59" s="127">
        <v>0</v>
      </c>
      <c r="AP59" s="127">
        <f t="shared" si="35"/>
        <v>2.12E-2</v>
      </c>
      <c r="AQ59" s="127">
        <v>2.0299999999999999E-2</v>
      </c>
      <c r="AR59" s="127">
        <v>0</v>
      </c>
      <c r="AS59" s="123">
        <f>SUM(AQ59:AR59)</f>
        <v>2.0299999999999999E-2</v>
      </c>
      <c r="AT59" s="127">
        <v>2.4799999999999999E-2</v>
      </c>
      <c r="AU59" s="127">
        <v>1E-4</v>
      </c>
      <c r="AV59" s="127">
        <f t="shared" si="36"/>
        <v>2.4899999999999999E-2</v>
      </c>
      <c r="AW59" s="127">
        <v>2.4799999999999999E-2</v>
      </c>
      <c r="AX59" s="127">
        <v>1E-4</v>
      </c>
      <c r="AY59" s="127">
        <f>SUM(AW59:AX59)</f>
        <v>2.4899999999999999E-2</v>
      </c>
      <c r="AZ59" s="219">
        <v>4.8300000000000003E-2</v>
      </c>
      <c r="BA59" s="219">
        <v>0</v>
      </c>
      <c r="BB59" s="41">
        <f>SUM(AZ59:BA59)</f>
        <v>4.8300000000000003E-2</v>
      </c>
      <c r="BC59" s="41">
        <v>4.8000000000000001E-2</v>
      </c>
      <c r="BD59" s="41">
        <v>0</v>
      </c>
      <c r="BE59" s="41">
        <f>SUM(BC59:BD59)</f>
        <v>4.8000000000000001E-2</v>
      </c>
      <c r="BF59" s="219">
        <v>8.9800000000000005E-2</v>
      </c>
      <c r="BG59" s="219">
        <v>0</v>
      </c>
      <c r="BH59" s="41">
        <f>SUM(BF59:BG59)</f>
        <v>8.9800000000000005E-2</v>
      </c>
      <c r="BI59" s="41">
        <v>7.7200000000000005E-2</v>
      </c>
      <c r="BJ59" s="41">
        <v>0</v>
      </c>
      <c r="BK59" s="41">
        <f>SUM(BI59:BJ59)</f>
        <v>7.7200000000000005E-2</v>
      </c>
      <c r="BL59" s="85">
        <v>7.6300000000000007E-2</v>
      </c>
      <c r="BM59" s="85">
        <v>0</v>
      </c>
      <c r="BN59" s="41">
        <f t="shared" si="39"/>
        <v>7.6300000000000007E-2</v>
      </c>
      <c r="BO59" s="41">
        <v>2.64E-2</v>
      </c>
      <c r="BP59" s="41">
        <v>0</v>
      </c>
      <c r="BQ59" s="41">
        <f>SUM(BO59:BP59)</f>
        <v>2.64E-2</v>
      </c>
      <c r="BR59" s="85">
        <v>0.253</v>
      </c>
      <c r="BS59" s="85">
        <v>0</v>
      </c>
      <c r="BT59" s="41">
        <f t="shared" si="50"/>
        <v>0.253</v>
      </c>
      <c r="BU59" s="85">
        <v>1.7299999999999999E-2</v>
      </c>
      <c r="BV59" s="85">
        <v>0</v>
      </c>
      <c r="BW59" s="41">
        <f>SUM(BU59:BV59)</f>
        <v>1.7299999999999999E-2</v>
      </c>
      <c r="BX59" s="85">
        <v>5.1499999999999997E-2</v>
      </c>
      <c r="BY59" s="85">
        <v>0</v>
      </c>
      <c r="BZ59" s="41">
        <f t="shared" si="51"/>
        <v>5.1499999999999997E-2</v>
      </c>
      <c r="CA59" s="85">
        <v>2.4891000000000001</v>
      </c>
      <c r="CB59" s="85">
        <v>0</v>
      </c>
      <c r="CC59" s="41">
        <f>SUM(CA59:CB59)</f>
        <v>2.4891000000000001</v>
      </c>
      <c r="CD59" s="85">
        <v>0.46889999999999998</v>
      </c>
      <c r="CE59" s="85"/>
      <c r="CF59" s="41">
        <f>SUM(CD59:CE59)</f>
        <v>0.46889999999999998</v>
      </c>
      <c r="CG59" s="85">
        <v>3.0514999999999999</v>
      </c>
      <c r="CH59" s="24"/>
      <c r="CI59" s="41">
        <f>SUM(CG59:CH59)</f>
        <v>3.0514999999999999</v>
      </c>
      <c r="CJ59" s="85">
        <v>2.5224000000000002</v>
      </c>
      <c r="CK59" s="85"/>
      <c r="CL59" s="41">
        <f>SUM(CJ59:CK59)</f>
        <v>2.5224000000000002</v>
      </c>
      <c r="CM59" s="85">
        <v>1.577</v>
      </c>
      <c r="CN59" s="85"/>
      <c r="CO59" s="41">
        <f>SUM(CM59:CN59)</f>
        <v>1.577</v>
      </c>
      <c r="CP59" s="85">
        <v>1.577</v>
      </c>
      <c r="CQ59" s="85"/>
      <c r="CR59" s="41">
        <f>SUM(CP59:CQ59)</f>
        <v>1.577</v>
      </c>
      <c r="CS59" s="232"/>
      <c r="CT59" s="232"/>
      <c r="CU59" s="232"/>
      <c r="CV59" s="232"/>
      <c r="CW59" s="232"/>
      <c r="CX59" s="232"/>
      <c r="CY59" s="232"/>
      <c r="CZ59" s="232"/>
      <c r="DA59" s="232"/>
      <c r="DB59" s="232"/>
      <c r="DC59" s="232"/>
      <c r="DD59" s="232"/>
      <c r="DE59" s="232"/>
      <c r="DF59" s="232"/>
      <c r="DG59" s="232"/>
      <c r="DH59" s="232"/>
      <c r="DI59" s="232"/>
      <c r="DJ59" s="232"/>
      <c r="DK59" s="232"/>
      <c r="DL59" s="232"/>
      <c r="DM59" s="232"/>
      <c r="DN59" s="232"/>
      <c r="DO59" s="232"/>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232"/>
      <c r="ES59" s="232"/>
      <c r="ET59" s="232"/>
      <c r="EU59" s="232"/>
      <c r="EV59" s="232"/>
      <c r="EW59" s="232"/>
      <c r="EX59" s="232"/>
      <c r="EY59" s="232"/>
      <c r="EZ59" s="232"/>
      <c r="FA59" s="232"/>
      <c r="FB59" s="232"/>
      <c r="FC59" s="232"/>
      <c r="FD59" s="232"/>
      <c r="FE59" s="232"/>
      <c r="FF59" s="232"/>
      <c r="FG59" s="232"/>
      <c r="FH59" s="232"/>
      <c r="FI59" s="232"/>
      <c r="FJ59" s="232"/>
      <c r="FK59" s="232"/>
      <c r="FL59" s="232"/>
      <c r="FM59" s="232"/>
      <c r="FN59" s="232"/>
      <c r="FO59" s="232"/>
      <c r="FP59" s="232"/>
      <c r="FQ59" s="232"/>
      <c r="FR59" s="232"/>
      <c r="FS59" s="232"/>
      <c r="FT59" s="232"/>
      <c r="FU59" s="232"/>
      <c r="FV59" s="232"/>
      <c r="FW59" s="232"/>
      <c r="FX59" s="232"/>
      <c r="FY59" s="232"/>
      <c r="FZ59" s="232"/>
      <c r="GA59" s="232"/>
      <c r="GB59" s="232"/>
    </row>
    <row r="60" spans="1:184" s="223" customFormat="1" x14ac:dyDescent="0.25">
      <c r="A60" s="156" t="s">
        <v>28</v>
      </c>
      <c r="B60" s="31"/>
      <c r="C60" s="31"/>
      <c r="D60" s="31"/>
      <c r="E60" s="31"/>
      <c r="F60" s="31"/>
      <c r="G60" s="31"/>
      <c r="H60" s="31"/>
      <c r="I60" s="31"/>
      <c r="J60" s="31"/>
      <c r="K60" s="85"/>
      <c r="L60" s="150"/>
      <c r="M60" s="85"/>
      <c r="N60" s="85"/>
      <c r="O60" s="85"/>
      <c r="P60" s="85"/>
      <c r="Q60" s="127"/>
      <c r="R60" s="127"/>
      <c r="S60" s="127"/>
      <c r="T60" s="127"/>
      <c r="U60" s="85"/>
      <c r="V60" s="85"/>
      <c r="W60" s="85"/>
      <c r="X60" s="85"/>
      <c r="Y60" s="85"/>
      <c r="Z60" s="85"/>
      <c r="AA60" s="41"/>
      <c r="AB60" s="85"/>
      <c r="AC60" s="85"/>
      <c r="AD60" s="85"/>
      <c r="AE60" s="24"/>
      <c r="AF60" s="85"/>
      <c r="AG60" s="85"/>
      <c r="AH60" s="85"/>
      <c r="AI60" s="85"/>
      <c r="AJ60" s="85"/>
      <c r="AK60" s="85"/>
      <c r="AL60" s="85"/>
      <c r="AM60" s="85"/>
      <c r="AN60" s="85"/>
      <c r="AO60" s="85"/>
      <c r="AP60" s="85"/>
      <c r="AQ60" s="85"/>
      <c r="AR60" s="85"/>
      <c r="AS60" s="41"/>
      <c r="AT60" s="85"/>
      <c r="AU60" s="85"/>
      <c r="AV60" s="85"/>
      <c r="AW60" s="85"/>
      <c r="AX60" s="85"/>
      <c r="AY60" s="85"/>
      <c r="AZ60" s="24"/>
      <c r="BA60" s="24"/>
      <c r="BB60" s="211"/>
      <c r="BC60" s="211"/>
      <c r="BD60" s="211"/>
      <c r="BE60" s="211"/>
      <c r="BF60" s="24"/>
      <c r="BG60" s="24"/>
      <c r="BH60" s="211"/>
      <c r="BI60" s="24"/>
      <c r="BJ60" s="24"/>
      <c r="BK60" s="385"/>
      <c r="BL60" s="24"/>
      <c r="BM60" s="24"/>
      <c r="BN60" s="41">
        <f t="shared" si="39"/>
        <v>0</v>
      </c>
      <c r="BO60" s="24"/>
      <c r="BP60" s="24"/>
      <c r="BQ60" s="385"/>
      <c r="BR60" s="24"/>
      <c r="BS60" s="24"/>
      <c r="BT60" s="41"/>
      <c r="BU60" s="85"/>
      <c r="BV60" s="85"/>
      <c r="BW60" s="41"/>
      <c r="BX60" s="24"/>
      <c r="BY60" s="24"/>
      <c r="BZ60" s="41"/>
      <c r="CA60" s="24"/>
      <c r="CB60" s="24"/>
      <c r="CC60" s="409"/>
      <c r="CD60" s="24"/>
      <c r="CE60" s="24"/>
      <c r="CF60" s="24"/>
      <c r="CG60" s="24"/>
      <c r="CH60" s="24"/>
      <c r="CI60" s="385"/>
      <c r="CJ60" s="24"/>
      <c r="CK60" s="24"/>
      <c r="CL60" s="24"/>
      <c r="CM60" s="24"/>
      <c r="CN60" s="24"/>
      <c r="CO60" s="24"/>
      <c r="CP60" s="24"/>
      <c r="CQ60" s="24"/>
      <c r="CR60" s="24"/>
      <c r="CS60" s="232"/>
      <c r="CT60" s="232"/>
      <c r="CU60" s="232"/>
      <c r="CV60" s="232"/>
      <c r="CW60" s="232"/>
      <c r="CX60" s="232"/>
      <c r="CY60" s="232"/>
      <c r="CZ60" s="232"/>
      <c r="DA60" s="232"/>
      <c r="DB60" s="232"/>
      <c r="DC60" s="232"/>
      <c r="DD60" s="232"/>
      <c r="DE60" s="232"/>
      <c r="DF60" s="232"/>
      <c r="DG60" s="232"/>
      <c r="DH60" s="232"/>
      <c r="DI60" s="232"/>
      <c r="DJ60" s="232"/>
      <c r="DK60" s="232"/>
      <c r="DL60" s="232"/>
      <c r="DM60" s="232"/>
      <c r="DN60" s="232"/>
      <c r="DO60" s="232"/>
      <c r="DP60" s="232"/>
      <c r="DQ60" s="232"/>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2"/>
      <c r="FM60" s="232"/>
      <c r="FN60" s="232"/>
      <c r="FO60" s="232"/>
      <c r="FP60" s="232"/>
      <c r="FQ60" s="232"/>
      <c r="FR60" s="232"/>
      <c r="FS60" s="232"/>
      <c r="FT60" s="232"/>
      <c r="FU60" s="232"/>
      <c r="FV60" s="232"/>
      <c r="FW60" s="232"/>
      <c r="FX60" s="232"/>
      <c r="FY60" s="232"/>
      <c r="FZ60" s="232"/>
      <c r="GA60" s="232"/>
      <c r="GB60" s="232"/>
    </row>
    <row r="61" spans="1:184" customFormat="1" x14ac:dyDescent="0.25">
      <c r="A61" s="155" t="s">
        <v>29</v>
      </c>
      <c r="B61" s="31">
        <v>3.6654</v>
      </c>
      <c r="C61" s="31"/>
      <c r="D61" s="31">
        <v>3.6654</v>
      </c>
      <c r="E61" s="31">
        <v>3.8534999999999999</v>
      </c>
      <c r="F61" s="31">
        <v>0</v>
      </c>
      <c r="G61" s="31">
        <v>3.8534999999999999</v>
      </c>
      <c r="H61" s="31">
        <v>0</v>
      </c>
      <c r="I61" s="31">
        <v>5.4610000000000003</v>
      </c>
      <c r="J61" s="31"/>
      <c r="K61" s="85">
        <v>5.4610000000000003</v>
      </c>
      <c r="L61" s="150"/>
      <c r="M61" s="85">
        <v>4.5861999999999998</v>
      </c>
      <c r="N61" s="85"/>
      <c r="O61" s="85">
        <f>N61+M61</f>
        <v>4.5861999999999998</v>
      </c>
      <c r="P61" s="85"/>
      <c r="Q61" s="127">
        <v>5.9589999999999996</v>
      </c>
      <c r="R61" s="127">
        <v>0</v>
      </c>
      <c r="S61" s="127">
        <v>5.9589999999999996</v>
      </c>
      <c r="T61" s="127"/>
      <c r="U61" s="85">
        <v>6.5274999999999999</v>
      </c>
      <c r="V61" s="85"/>
      <c r="W61" s="85">
        <f>V61+U61</f>
        <v>6.5274999999999999</v>
      </c>
      <c r="X61" s="85"/>
      <c r="Y61" s="85">
        <v>6.3318000000000003</v>
      </c>
      <c r="Z61" s="85">
        <v>0</v>
      </c>
      <c r="AA61" s="41">
        <f>SUM(Y61:Z61)</f>
        <v>6.3318000000000003</v>
      </c>
      <c r="AB61" s="85">
        <v>6.8611000000000004</v>
      </c>
      <c r="AC61" s="85">
        <v>0</v>
      </c>
      <c r="AD61" s="127">
        <f>AC61+AB61</f>
        <v>6.8611000000000004</v>
      </c>
      <c r="AE61" s="127">
        <v>7.7942999999999998</v>
      </c>
      <c r="AF61" s="127">
        <v>0</v>
      </c>
      <c r="AG61" s="127">
        <f t="shared" si="32"/>
        <v>7.7942999999999998</v>
      </c>
      <c r="AH61" s="127">
        <v>6.9825999999999997</v>
      </c>
      <c r="AI61" s="127">
        <v>0</v>
      </c>
      <c r="AJ61" s="127">
        <f t="shared" si="33"/>
        <v>6.9825999999999997</v>
      </c>
      <c r="AK61" s="127">
        <v>8.7565000000000008</v>
      </c>
      <c r="AL61" s="127">
        <v>0</v>
      </c>
      <c r="AM61" s="127">
        <f t="shared" si="34"/>
        <v>8.7565000000000008</v>
      </c>
      <c r="AN61" s="127">
        <v>9.4115000000000002</v>
      </c>
      <c r="AO61" s="127">
        <v>0</v>
      </c>
      <c r="AP61" s="127">
        <f t="shared" si="35"/>
        <v>9.4115000000000002</v>
      </c>
      <c r="AQ61" s="127">
        <v>8.2240000000000002</v>
      </c>
      <c r="AR61" s="127">
        <v>0</v>
      </c>
      <c r="AS61" s="123">
        <f>SUM(AQ61:AR61)</f>
        <v>8.2240000000000002</v>
      </c>
      <c r="AT61" s="127">
        <v>9.5112000000000005</v>
      </c>
      <c r="AU61" s="127">
        <v>0</v>
      </c>
      <c r="AV61" s="127">
        <f t="shared" si="36"/>
        <v>9.5112000000000005</v>
      </c>
      <c r="AW61" s="127">
        <v>9.7612000000000005</v>
      </c>
      <c r="AX61" s="127">
        <v>0</v>
      </c>
      <c r="AY61" s="127">
        <f>SUM(AW61:AX61)</f>
        <v>9.7612000000000005</v>
      </c>
      <c r="AZ61" s="219">
        <v>8.8762000000000008</v>
      </c>
      <c r="BA61" s="219">
        <v>0</v>
      </c>
      <c r="BB61" s="41">
        <f>SUM(AZ61:BA61)</f>
        <v>8.8762000000000008</v>
      </c>
      <c r="BC61" s="41">
        <v>8.0541</v>
      </c>
      <c r="BD61" s="41">
        <v>0</v>
      </c>
      <c r="BE61" s="41">
        <f>SUM(BC61:BD61)</f>
        <v>8.0541</v>
      </c>
      <c r="BF61" s="219">
        <v>9.7211999999999996</v>
      </c>
      <c r="BG61" s="219">
        <v>0</v>
      </c>
      <c r="BH61" s="41">
        <f>SUM(BF61:BG61)</f>
        <v>9.7211999999999996</v>
      </c>
      <c r="BI61" s="41">
        <v>8.4890000000000008</v>
      </c>
      <c r="BJ61" s="41">
        <v>0</v>
      </c>
      <c r="BK61" s="41">
        <f>SUM(BI61:BJ61)</f>
        <v>8.4890000000000008</v>
      </c>
      <c r="BL61" s="85">
        <v>7.6161000000000003</v>
      </c>
      <c r="BM61" s="85">
        <v>0</v>
      </c>
      <c r="BN61" s="41">
        <f t="shared" si="39"/>
        <v>7.6161000000000003</v>
      </c>
      <c r="BO61" s="41">
        <v>8.9890000000000008</v>
      </c>
      <c r="BP61" s="41">
        <v>0</v>
      </c>
      <c r="BQ61" s="41">
        <f>SUM(BO61:BP61)</f>
        <v>8.9890000000000008</v>
      </c>
      <c r="BR61" s="85">
        <v>8.2631999999999994</v>
      </c>
      <c r="BS61" s="85">
        <v>0</v>
      </c>
      <c r="BT61" s="41">
        <f t="shared" si="50"/>
        <v>8.2631999999999994</v>
      </c>
      <c r="BU61" s="85">
        <v>7.9524999999999997</v>
      </c>
      <c r="BV61" s="85"/>
      <c r="BW61" s="41">
        <f>SUM(BU61:BV61)</f>
        <v>7.9524999999999997</v>
      </c>
      <c r="BX61" s="85">
        <v>8.8785000000000007</v>
      </c>
      <c r="BY61" s="85">
        <v>0</v>
      </c>
      <c r="BZ61" s="41">
        <f>SUM(BX61:BY61)</f>
        <v>8.8785000000000007</v>
      </c>
      <c r="CA61" s="85">
        <v>8.9145000000000003</v>
      </c>
      <c r="CB61" s="85">
        <v>0</v>
      </c>
      <c r="CC61" s="41">
        <f>SUM(CA61:CB61)</f>
        <v>8.9145000000000003</v>
      </c>
      <c r="CD61" s="85">
        <v>8.5553000000000008</v>
      </c>
      <c r="CE61" s="85"/>
      <c r="CF61" s="41">
        <f>SUM(CD61:CE61)</f>
        <v>8.5553000000000008</v>
      </c>
      <c r="CG61" s="85">
        <v>9.4240999999999993</v>
      </c>
      <c r="CH61" s="24"/>
      <c r="CI61" s="41">
        <f>SUM(CG61:CH61)</f>
        <v>9.4240999999999993</v>
      </c>
      <c r="CJ61" s="85">
        <v>9.9454999999999991</v>
      </c>
      <c r="CK61" s="85"/>
      <c r="CL61" s="41">
        <f>SUM(CJ61:CK61)</f>
        <v>9.9454999999999991</v>
      </c>
      <c r="CM61" s="85">
        <v>10.7776</v>
      </c>
      <c r="CN61" s="85"/>
      <c r="CO61" s="41">
        <f>SUM(CM61:CN61)</f>
        <v>10.7776</v>
      </c>
      <c r="CP61" s="85">
        <v>10.7776</v>
      </c>
      <c r="CQ61" s="85"/>
      <c r="CR61" s="41">
        <f>SUM(CP61:CQ61)</f>
        <v>10.7776</v>
      </c>
      <c r="CS61" s="232"/>
      <c r="CT61" s="232"/>
      <c r="CU61" s="232"/>
      <c r="CV61" s="232"/>
      <c r="CW61" s="232"/>
      <c r="CX61" s="232"/>
      <c r="CY61" s="232"/>
      <c r="CZ61" s="232"/>
      <c r="DA61" s="232"/>
      <c r="DB61" s="232"/>
      <c r="DC61" s="232"/>
      <c r="DD61" s="232"/>
      <c r="DE61" s="232"/>
      <c r="DF61" s="232"/>
      <c r="DG61" s="232"/>
      <c r="DH61" s="232"/>
      <c r="DI61" s="232"/>
      <c r="DJ61" s="232"/>
      <c r="DK61" s="232"/>
      <c r="DL61" s="232"/>
      <c r="DM61" s="232"/>
      <c r="DN61" s="232"/>
      <c r="DO61" s="232"/>
      <c r="DP61" s="232"/>
      <c r="DQ61" s="232"/>
      <c r="DR61" s="232"/>
      <c r="DS61" s="232"/>
      <c r="DT61" s="232"/>
      <c r="DU61" s="232"/>
      <c r="DV61" s="232"/>
      <c r="DW61" s="232"/>
      <c r="DX61" s="232"/>
      <c r="DY61" s="232"/>
      <c r="DZ61" s="232"/>
      <c r="EA61" s="232"/>
      <c r="EB61" s="232"/>
      <c r="EC61" s="232"/>
      <c r="ED61" s="232"/>
      <c r="EE61" s="232"/>
      <c r="EF61" s="232"/>
      <c r="EG61" s="232"/>
      <c r="EH61" s="232"/>
      <c r="EI61" s="232"/>
      <c r="EJ61" s="232"/>
      <c r="EK61" s="232"/>
      <c r="EL61" s="232"/>
      <c r="EM61" s="232"/>
      <c r="EN61" s="232"/>
      <c r="EO61" s="232"/>
      <c r="EP61" s="232"/>
      <c r="EQ61" s="232"/>
      <c r="ER61" s="232"/>
      <c r="ES61" s="232"/>
      <c r="ET61" s="232"/>
      <c r="EU61" s="232"/>
      <c r="EV61" s="232"/>
      <c r="EW61" s="232"/>
      <c r="EX61" s="232"/>
      <c r="EY61" s="232"/>
      <c r="EZ61" s="232"/>
      <c r="FA61" s="232"/>
      <c r="FB61" s="232"/>
      <c r="FC61" s="232"/>
      <c r="FD61" s="232"/>
      <c r="FE61" s="232"/>
      <c r="FF61" s="232"/>
      <c r="FG61" s="232"/>
      <c r="FH61" s="232"/>
      <c r="FI61" s="232"/>
      <c r="FJ61" s="232"/>
      <c r="FK61" s="232"/>
      <c r="FL61" s="232"/>
      <c r="FM61" s="232"/>
      <c r="FN61" s="232"/>
      <c r="FO61" s="232"/>
      <c r="FP61" s="232"/>
      <c r="FQ61" s="232"/>
      <c r="FR61" s="232"/>
      <c r="FS61" s="232"/>
      <c r="FT61" s="232"/>
      <c r="FU61" s="232"/>
      <c r="FV61" s="232"/>
      <c r="FW61" s="232"/>
      <c r="FX61" s="232"/>
      <c r="FY61" s="232"/>
      <c r="FZ61" s="232"/>
      <c r="GA61" s="232"/>
      <c r="GB61" s="232"/>
    </row>
    <row r="62" spans="1:184" customFormat="1" x14ac:dyDescent="0.25">
      <c r="A62" s="156" t="s">
        <v>30</v>
      </c>
      <c r="B62" s="33"/>
      <c r="C62" s="33"/>
      <c r="D62" s="33"/>
      <c r="E62" s="33"/>
      <c r="F62" s="33"/>
      <c r="G62" s="33"/>
      <c r="H62" s="33"/>
      <c r="I62" s="33"/>
      <c r="J62" s="33"/>
      <c r="K62" s="85"/>
      <c r="L62" s="150"/>
      <c r="M62" s="85"/>
      <c r="N62" s="85"/>
      <c r="O62" s="85"/>
      <c r="P62" s="85"/>
      <c r="Q62" s="127"/>
      <c r="R62" s="127"/>
      <c r="S62" s="127"/>
      <c r="T62" s="127"/>
      <c r="U62" s="85"/>
      <c r="V62" s="85"/>
      <c r="W62" s="85"/>
      <c r="X62" s="85"/>
      <c r="Y62" s="85"/>
      <c r="Z62" s="85"/>
      <c r="AA62" s="41"/>
      <c r="AB62" s="85"/>
      <c r="AC62" s="85"/>
      <c r="AD62" s="127"/>
      <c r="AE62" s="24"/>
      <c r="AF62" s="85"/>
      <c r="AG62" s="85"/>
      <c r="AH62" s="85"/>
      <c r="AI62" s="85"/>
      <c r="AJ62" s="85"/>
      <c r="AK62" s="85"/>
      <c r="AL62" s="85"/>
      <c r="AM62" s="85"/>
      <c r="AN62" s="85"/>
      <c r="AO62" s="85"/>
      <c r="AP62" s="85"/>
      <c r="AQ62" s="85"/>
      <c r="AR62" s="85"/>
      <c r="AS62" s="41"/>
      <c r="AT62" s="85"/>
      <c r="AU62" s="85"/>
      <c r="AV62" s="85"/>
      <c r="AW62" s="85"/>
      <c r="AX62" s="85"/>
      <c r="AY62" s="85"/>
      <c r="AZ62" s="24"/>
      <c r="BA62" s="24"/>
      <c r="BB62" s="211"/>
      <c r="BC62" s="211"/>
      <c r="BD62" s="211"/>
      <c r="BE62" s="211"/>
      <c r="BF62" s="24"/>
      <c r="BG62" s="24"/>
      <c r="BH62" s="211"/>
      <c r="BI62" s="24"/>
      <c r="BJ62" s="24"/>
      <c r="BK62" s="385"/>
      <c r="BL62" s="24"/>
      <c r="BM62" s="24"/>
      <c r="BN62" s="41"/>
      <c r="BO62" s="24"/>
      <c r="BP62" s="24"/>
      <c r="BQ62" s="385"/>
      <c r="BR62" s="24"/>
      <c r="BS62" s="24"/>
      <c r="BT62" s="385"/>
      <c r="BU62" s="24"/>
      <c r="BV62" s="24"/>
      <c r="BW62" s="211"/>
      <c r="BX62" s="24"/>
      <c r="BY62" s="24"/>
      <c r="BZ62" s="211"/>
      <c r="CA62" s="24"/>
      <c r="CB62" s="24"/>
      <c r="CC62" s="409"/>
      <c r="CD62" s="24"/>
      <c r="CE62" s="24"/>
      <c r="CF62" s="24"/>
      <c r="CG62" s="24"/>
      <c r="CH62" s="24"/>
      <c r="CI62" s="385"/>
      <c r="CJ62" s="24"/>
      <c r="CK62" s="24"/>
      <c r="CL62" s="24"/>
      <c r="CM62" s="24"/>
      <c r="CN62" s="24"/>
      <c r="CO62" s="24"/>
      <c r="CP62" s="24"/>
      <c r="CQ62" s="24"/>
      <c r="CR62" s="24"/>
      <c r="CS62" s="232"/>
      <c r="CT62" s="232"/>
      <c r="CU62" s="232"/>
      <c r="CV62" s="232"/>
      <c r="CW62" s="232"/>
      <c r="CX62" s="232"/>
      <c r="CY62" s="232"/>
      <c r="CZ62" s="232"/>
      <c r="DA62" s="232"/>
      <c r="DB62" s="232"/>
      <c r="DC62" s="232"/>
      <c r="DD62" s="232"/>
      <c r="DE62" s="232"/>
      <c r="DF62" s="232"/>
      <c r="DG62" s="232"/>
      <c r="DH62" s="232"/>
      <c r="DI62" s="232"/>
      <c r="DJ62" s="232"/>
      <c r="DK62" s="232"/>
      <c r="DL62" s="232"/>
      <c r="DM62" s="232"/>
      <c r="DN62" s="232"/>
      <c r="DO62" s="232"/>
      <c r="DP62" s="232"/>
      <c r="DQ62" s="232"/>
      <c r="DR62" s="232"/>
      <c r="DS62" s="232"/>
      <c r="DT62" s="232"/>
      <c r="DU62" s="232"/>
      <c r="DV62" s="232"/>
      <c r="DW62" s="232"/>
      <c r="DX62" s="232"/>
      <c r="DY62" s="232"/>
      <c r="DZ62" s="232"/>
      <c r="EA62" s="232"/>
      <c r="EB62" s="232"/>
      <c r="EC62" s="232"/>
      <c r="ED62" s="232"/>
      <c r="EE62" s="232"/>
      <c r="EF62" s="232"/>
      <c r="EG62" s="232"/>
      <c r="EH62" s="232"/>
      <c r="EI62" s="232"/>
      <c r="EJ62" s="232"/>
      <c r="EK62" s="232"/>
      <c r="EL62" s="232"/>
      <c r="EM62" s="232"/>
      <c r="EN62" s="232"/>
      <c r="EO62" s="232"/>
      <c r="EP62" s="232"/>
      <c r="EQ62" s="232"/>
      <c r="ER62" s="232"/>
      <c r="ES62" s="232"/>
      <c r="ET62" s="232"/>
      <c r="EU62" s="232"/>
      <c r="EV62" s="232"/>
      <c r="EW62" s="232"/>
      <c r="EX62" s="232"/>
      <c r="EY62" s="232"/>
      <c r="EZ62" s="232"/>
      <c r="FA62" s="232"/>
      <c r="FB62" s="232"/>
      <c r="FC62" s="232"/>
      <c r="FD62" s="232"/>
      <c r="FE62" s="232"/>
      <c r="FF62" s="232"/>
      <c r="FG62" s="232"/>
      <c r="FH62" s="232"/>
      <c r="FI62" s="232"/>
      <c r="FJ62" s="232"/>
      <c r="FK62" s="232"/>
      <c r="FL62" s="232"/>
      <c r="FM62" s="232"/>
      <c r="FN62" s="232"/>
      <c r="FO62" s="232"/>
      <c r="FP62" s="232"/>
      <c r="FQ62" s="232"/>
      <c r="FR62" s="232"/>
      <c r="FS62" s="232"/>
      <c r="FT62" s="232"/>
      <c r="FU62" s="232"/>
      <c r="FV62" s="232"/>
      <c r="FW62" s="232"/>
      <c r="FX62" s="232"/>
      <c r="FY62" s="232"/>
      <c r="FZ62" s="232"/>
      <c r="GA62" s="232"/>
      <c r="GB62" s="232"/>
    </row>
    <row r="63" spans="1:184" customFormat="1" x14ac:dyDescent="0.25">
      <c r="A63" s="155" t="s">
        <v>31</v>
      </c>
      <c r="B63" s="31">
        <v>0</v>
      </c>
      <c r="C63" s="31">
        <v>0</v>
      </c>
      <c r="D63" s="31">
        <v>0</v>
      </c>
      <c r="E63" s="31">
        <v>0</v>
      </c>
      <c r="F63" s="31">
        <v>0.15060000000000001</v>
      </c>
      <c r="G63" s="31">
        <v>0.15060000000000001</v>
      </c>
      <c r="H63" s="31">
        <v>0</v>
      </c>
      <c r="I63" s="31"/>
      <c r="J63" s="31">
        <v>5.0000000000000001E-4</v>
      </c>
      <c r="K63" s="127">
        <v>5.0000000000000001E-4</v>
      </c>
      <c r="L63" s="127"/>
      <c r="M63" s="127"/>
      <c r="N63" s="127">
        <v>5.0000000000000001E-4</v>
      </c>
      <c r="O63" s="127">
        <f>N63+M63</f>
        <v>5.0000000000000001E-4</v>
      </c>
      <c r="P63" s="127"/>
      <c r="Q63" s="127">
        <v>0</v>
      </c>
      <c r="R63" s="127">
        <v>5.0000000000000001E-4</v>
      </c>
      <c r="S63" s="127">
        <v>5.0000000000000001E-4</v>
      </c>
      <c r="T63" s="127"/>
      <c r="U63" s="85"/>
      <c r="V63" s="85">
        <v>5.0000000000000001E-4</v>
      </c>
      <c r="W63" s="85">
        <f>V63+U63</f>
        <v>5.0000000000000001E-4</v>
      </c>
      <c r="X63" s="85"/>
      <c r="Y63" s="85"/>
      <c r="Z63" s="85"/>
      <c r="AA63" s="41">
        <f>SUM(Y63:Z63)</f>
        <v>0</v>
      </c>
      <c r="AB63" s="85">
        <v>5.0000000000000001E-4</v>
      </c>
      <c r="AC63" s="85"/>
      <c r="AD63" s="127">
        <f>AC63+AB63</f>
        <v>5.0000000000000001E-4</v>
      </c>
      <c r="AE63" s="127">
        <v>5.0000000000000001E-4</v>
      </c>
      <c r="AF63" s="127"/>
      <c r="AG63" s="127">
        <f t="shared" si="32"/>
        <v>5.0000000000000001E-4</v>
      </c>
      <c r="AH63" s="127">
        <v>0</v>
      </c>
      <c r="AI63" s="127">
        <v>0</v>
      </c>
      <c r="AJ63" s="127">
        <f t="shared" si="33"/>
        <v>0</v>
      </c>
      <c r="AK63" s="127">
        <v>6.9999999999999999E-4</v>
      </c>
      <c r="AL63" s="127"/>
      <c r="AM63" s="127">
        <f t="shared" si="34"/>
        <v>6.9999999999999999E-4</v>
      </c>
      <c r="AN63" s="127">
        <v>0</v>
      </c>
      <c r="AO63" s="127">
        <v>0</v>
      </c>
      <c r="AP63" s="127">
        <f t="shared" si="35"/>
        <v>0</v>
      </c>
      <c r="AQ63" s="127">
        <v>0</v>
      </c>
      <c r="AR63" s="127">
        <v>0</v>
      </c>
      <c r="AS63" s="123">
        <v>0</v>
      </c>
      <c r="AT63" s="127">
        <v>0</v>
      </c>
      <c r="AU63" s="127">
        <v>0</v>
      </c>
      <c r="AV63" s="127">
        <f t="shared" si="36"/>
        <v>0</v>
      </c>
      <c r="AW63" s="127">
        <v>0</v>
      </c>
      <c r="AX63" s="127">
        <v>0</v>
      </c>
      <c r="AY63" s="127">
        <f>SUM(AW63:AX63)</f>
        <v>0</v>
      </c>
      <c r="AZ63" s="219">
        <v>2.0000000000000001E-4</v>
      </c>
      <c r="BA63" s="219">
        <v>0</v>
      </c>
      <c r="BB63" s="41">
        <f>SUM(AZ63:BA63)</f>
        <v>2.0000000000000001E-4</v>
      </c>
      <c r="BC63" s="41">
        <v>0</v>
      </c>
      <c r="BD63" s="41">
        <v>0</v>
      </c>
      <c r="BE63" s="41">
        <v>0</v>
      </c>
      <c r="BF63" s="219">
        <v>4.0000000000000002E-4</v>
      </c>
      <c r="BG63" s="219">
        <v>0</v>
      </c>
      <c r="BH63" s="41">
        <f>SUM(BF63:BG63)</f>
        <v>4.0000000000000002E-4</v>
      </c>
      <c r="BI63" s="219">
        <v>4.0000000000000002E-4</v>
      </c>
      <c r="BJ63" s="219">
        <v>0</v>
      </c>
      <c r="BK63" s="41">
        <f>SUM(BI63:BJ63)</f>
        <v>4.0000000000000002E-4</v>
      </c>
      <c r="BL63" s="41">
        <v>0</v>
      </c>
      <c r="BM63" s="41">
        <v>0</v>
      </c>
      <c r="BN63" s="41">
        <f t="shared" si="39"/>
        <v>0</v>
      </c>
      <c r="BO63" s="219">
        <v>4.0000000000000002E-4</v>
      </c>
      <c r="BP63" s="219">
        <v>0</v>
      </c>
      <c r="BQ63" s="41">
        <f>SUM(BO63:BP63)</f>
        <v>4.0000000000000002E-4</v>
      </c>
      <c r="BR63" s="24">
        <v>1E-4</v>
      </c>
      <c r="BS63" s="24">
        <v>0</v>
      </c>
      <c r="BT63" s="385">
        <f>SUM(BR63:BS63)</f>
        <v>1E-4</v>
      </c>
      <c r="BU63" s="24">
        <v>0</v>
      </c>
      <c r="BV63" s="24">
        <v>0</v>
      </c>
      <c r="BW63" s="211">
        <f>SUM(BU63:BV63)</f>
        <v>0</v>
      </c>
      <c r="BX63" s="24">
        <v>1E-4</v>
      </c>
      <c r="BY63" s="24">
        <v>0</v>
      </c>
      <c r="BZ63" s="211">
        <f>SUM(BX63:BY63)</f>
        <v>1E-4</v>
      </c>
      <c r="CA63" s="24">
        <v>1E-4</v>
      </c>
      <c r="CB63" s="24"/>
      <c r="CC63" s="409">
        <f>SUM(CA63:CB63)</f>
        <v>1E-4</v>
      </c>
      <c r="CD63" s="24"/>
      <c r="CE63" s="24"/>
      <c r="CF63" s="24">
        <f>SUM(CD63:CE63)</f>
        <v>0</v>
      </c>
      <c r="CG63" s="24">
        <v>1E-4</v>
      </c>
      <c r="CH63" s="24"/>
      <c r="CI63" s="385">
        <f>SUM(CG63:CH63)</f>
        <v>1E-4</v>
      </c>
      <c r="CJ63" s="24"/>
      <c r="CK63" s="24"/>
      <c r="CL63" s="24">
        <f>SUM(CJ63:CK63)</f>
        <v>0</v>
      </c>
      <c r="CM63" s="24">
        <v>1E-4</v>
      </c>
      <c r="CN63" s="24"/>
      <c r="CO63" s="24">
        <f>SUM(CM63:CN63)</f>
        <v>1E-4</v>
      </c>
      <c r="CP63" s="24">
        <v>1E-4</v>
      </c>
      <c r="CQ63" s="24"/>
      <c r="CR63" s="24">
        <f>SUM(CP63:CQ63)</f>
        <v>1E-4</v>
      </c>
      <c r="CS63" s="232"/>
      <c r="CT63" s="232"/>
      <c r="CU63" s="232"/>
      <c r="CV63" s="232"/>
      <c r="CW63" s="232"/>
      <c r="CX63" s="232"/>
      <c r="CY63" s="232"/>
      <c r="CZ63" s="232"/>
      <c r="DA63" s="232"/>
      <c r="DB63" s="232"/>
      <c r="DC63" s="232"/>
      <c r="DD63" s="232"/>
      <c r="DE63" s="232"/>
      <c r="DF63" s="232"/>
      <c r="DG63" s="232"/>
      <c r="DH63" s="232"/>
      <c r="DI63" s="232"/>
      <c r="DJ63" s="232"/>
      <c r="DK63" s="232"/>
      <c r="DL63" s="232"/>
      <c r="DM63" s="232"/>
      <c r="DN63" s="232"/>
      <c r="DO63" s="232"/>
      <c r="DP63" s="232"/>
      <c r="DQ63" s="232"/>
      <c r="DR63" s="232"/>
      <c r="DS63" s="232"/>
      <c r="DT63" s="232"/>
      <c r="DU63" s="232"/>
      <c r="DV63" s="232"/>
      <c r="DW63" s="232"/>
      <c r="DX63" s="232"/>
      <c r="DY63" s="232"/>
      <c r="DZ63" s="232"/>
      <c r="EA63" s="232"/>
      <c r="EB63" s="232"/>
      <c r="EC63" s="232"/>
      <c r="ED63" s="232"/>
      <c r="EE63" s="232"/>
      <c r="EF63" s="232"/>
      <c r="EG63" s="232"/>
      <c r="EH63" s="232"/>
      <c r="EI63" s="232"/>
      <c r="EJ63" s="232"/>
      <c r="EK63" s="232"/>
      <c r="EL63" s="232"/>
      <c r="EM63" s="232"/>
      <c r="EN63" s="232"/>
      <c r="EO63" s="232"/>
      <c r="EP63" s="232"/>
      <c r="EQ63" s="232"/>
      <c r="ER63" s="232"/>
      <c r="ES63" s="232"/>
      <c r="ET63" s="232"/>
      <c r="EU63" s="232"/>
      <c r="EV63" s="232"/>
      <c r="EW63" s="232"/>
      <c r="EX63" s="232"/>
      <c r="EY63" s="232"/>
      <c r="EZ63" s="232"/>
      <c r="FA63" s="232"/>
      <c r="FB63" s="232"/>
      <c r="FC63" s="232"/>
      <c r="FD63" s="232"/>
      <c r="FE63" s="232"/>
      <c r="FF63" s="232"/>
      <c r="FG63" s="232"/>
      <c r="FH63" s="232"/>
      <c r="FI63" s="232"/>
      <c r="FJ63" s="232"/>
      <c r="FK63" s="232"/>
      <c r="FL63" s="232"/>
      <c r="FM63" s="232"/>
      <c r="FN63" s="232"/>
      <c r="FO63" s="232"/>
      <c r="FP63" s="232"/>
      <c r="FQ63" s="232"/>
      <c r="FR63" s="232"/>
      <c r="FS63" s="232"/>
      <c r="FT63" s="232"/>
      <c r="FU63" s="232"/>
      <c r="FV63" s="232"/>
      <c r="FW63" s="232"/>
      <c r="FX63" s="232"/>
      <c r="FY63" s="232"/>
      <c r="FZ63" s="232"/>
      <c r="GA63" s="232"/>
      <c r="GB63" s="232"/>
    </row>
    <row r="64" spans="1:184" customFormat="1" x14ac:dyDescent="0.25">
      <c r="A64" s="155" t="s">
        <v>32</v>
      </c>
      <c r="B64" s="31">
        <v>3.5499999999999997E-2</v>
      </c>
      <c r="C64" s="31">
        <v>0.13320000000000001</v>
      </c>
      <c r="D64" s="31">
        <v>0.16869999999999999</v>
      </c>
      <c r="E64" s="31">
        <v>7.0000000000000007E-2</v>
      </c>
      <c r="F64" s="31">
        <v>0.23</v>
      </c>
      <c r="G64" s="31">
        <v>0.3</v>
      </c>
      <c r="H64" s="31">
        <v>0</v>
      </c>
      <c r="I64" s="31">
        <v>7.0000000000000007E-2</v>
      </c>
      <c r="J64" s="31">
        <v>0.59089999999999998</v>
      </c>
      <c r="K64" s="127">
        <v>0.66090000000000004</v>
      </c>
      <c r="L64" s="127"/>
      <c r="M64" s="127">
        <v>3.2500000000000001E-2</v>
      </c>
      <c r="N64" s="127">
        <v>0.59089999999999998</v>
      </c>
      <c r="O64" s="127">
        <f>N64+M64</f>
        <v>0.62339999999999995</v>
      </c>
      <c r="P64" s="127"/>
      <c r="Q64" s="127">
        <v>7.5700000000000003E-2</v>
      </c>
      <c r="R64" s="127">
        <v>0.2001</v>
      </c>
      <c r="S64" s="127">
        <v>0.27579999999999999</v>
      </c>
      <c r="T64" s="127"/>
      <c r="U64" s="85">
        <v>0.126</v>
      </c>
      <c r="V64" s="85">
        <v>0.41830000000000001</v>
      </c>
      <c r="W64" s="85">
        <f>V64+U64</f>
        <v>0.54430000000000001</v>
      </c>
      <c r="X64" s="85"/>
      <c r="Y64" s="85">
        <v>0.1198</v>
      </c>
      <c r="Z64" s="85">
        <v>0.39069999999999999</v>
      </c>
      <c r="AA64" s="41">
        <f>SUM(Y64:Z64)</f>
        <v>0.51049999999999995</v>
      </c>
      <c r="AB64" s="85">
        <v>0</v>
      </c>
      <c r="AC64" s="85">
        <v>0</v>
      </c>
      <c r="AD64" s="127">
        <f>AC64+AB64</f>
        <v>0</v>
      </c>
      <c r="AE64" s="127"/>
      <c r="AF64" s="127"/>
      <c r="AG64" s="127">
        <f t="shared" si="32"/>
        <v>0</v>
      </c>
      <c r="AH64" s="127"/>
      <c r="AI64" s="127"/>
      <c r="AJ64" s="127">
        <f t="shared" si="33"/>
        <v>0</v>
      </c>
      <c r="AK64" s="127"/>
      <c r="AL64" s="127"/>
      <c r="AM64" s="127">
        <f t="shared" si="34"/>
        <v>0</v>
      </c>
      <c r="AN64" s="127"/>
      <c r="AO64" s="127"/>
      <c r="AP64" s="127">
        <f t="shared" si="35"/>
        <v>0</v>
      </c>
      <c r="AQ64" s="127">
        <v>0</v>
      </c>
      <c r="AR64" s="127">
        <v>0</v>
      </c>
      <c r="AS64" s="123">
        <v>0</v>
      </c>
      <c r="AT64" s="127">
        <v>0</v>
      </c>
      <c r="AU64" s="127">
        <v>0</v>
      </c>
      <c r="AV64" s="127">
        <f t="shared" si="36"/>
        <v>0</v>
      </c>
      <c r="AW64" s="127">
        <v>0</v>
      </c>
      <c r="AX64" s="127">
        <v>0</v>
      </c>
      <c r="AY64" s="127">
        <f>SUM(AW64:AX64)</f>
        <v>0</v>
      </c>
      <c r="AZ64" s="127">
        <v>0</v>
      </c>
      <c r="BA64" s="127">
        <v>0</v>
      </c>
      <c r="BB64" s="123">
        <v>0</v>
      </c>
      <c r="BC64" s="127">
        <v>0</v>
      </c>
      <c r="BD64" s="127">
        <v>0</v>
      </c>
      <c r="BE64" s="123">
        <v>0</v>
      </c>
      <c r="BF64" s="127">
        <v>0</v>
      </c>
      <c r="BG64" s="127">
        <v>0</v>
      </c>
      <c r="BH64" s="123">
        <v>0</v>
      </c>
      <c r="BI64" s="127">
        <v>0</v>
      </c>
      <c r="BJ64" s="127">
        <v>0</v>
      </c>
      <c r="BK64" s="221">
        <v>0</v>
      </c>
      <c r="BL64" s="219">
        <v>0</v>
      </c>
      <c r="BM64" s="219">
        <v>0</v>
      </c>
      <c r="BN64" s="221">
        <v>0</v>
      </c>
      <c r="BO64" s="219">
        <v>0</v>
      </c>
      <c r="BP64" s="219">
        <v>0</v>
      </c>
      <c r="BQ64" s="221">
        <v>0</v>
      </c>
      <c r="BR64" s="219">
        <v>0</v>
      </c>
      <c r="BS64" s="219">
        <v>0</v>
      </c>
      <c r="BT64" s="221">
        <v>0</v>
      </c>
      <c r="BU64" s="221"/>
      <c r="BV64" s="221"/>
      <c r="BW64" s="221"/>
      <c r="BX64" s="219">
        <v>0</v>
      </c>
      <c r="BY64" s="219">
        <v>0</v>
      </c>
      <c r="BZ64" s="221">
        <v>0</v>
      </c>
      <c r="CA64" s="216"/>
      <c r="CB64" s="216"/>
      <c r="CC64" s="217"/>
      <c r="CD64" s="216"/>
      <c r="CE64" s="216"/>
      <c r="CF64" s="216"/>
      <c r="CG64" s="24"/>
      <c r="CH64" s="24"/>
      <c r="CI64" s="385"/>
      <c r="CJ64" s="216"/>
      <c r="CK64" s="216"/>
      <c r="CL64" s="216"/>
      <c r="CM64" s="216"/>
      <c r="CN64" s="216"/>
      <c r="CO64" s="216"/>
      <c r="CP64" s="216"/>
      <c r="CQ64" s="216"/>
      <c r="CR64" s="216"/>
      <c r="CS64" s="232"/>
      <c r="CT64" s="232"/>
      <c r="CU64" s="232"/>
      <c r="CV64" s="232"/>
      <c r="CW64" s="232"/>
      <c r="CX64" s="232"/>
      <c r="CY64" s="232"/>
      <c r="CZ64" s="232"/>
      <c r="DA64" s="232"/>
      <c r="DB64" s="232"/>
      <c r="DC64" s="232"/>
      <c r="DD64" s="232"/>
      <c r="DE64" s="232"/>
      <c r="DF64" s="232"/>
      <c r="DG64" s="232"/>
      <c r="DH64" s="232"/>
      <c r="DI64" s="232"/>
      <c r="DJ64" s="232"/>
      <c r="DK64" s="232"/>
      <c r="DL64" s="232"/>
      <c r="DM64" s="232"/>
      <c r="DN64" s="232"/>
      <c r="DO64" s="232"/>
      <c r="DP64" s="232"/>
      <c r="DQ64" s="232"/>
      <c r="DR64" s="232"/>
      <c r="DS64" s="232"/>
      <c r="DT64" s="232"/>
      <c r="DU64" s="232"/>
      <c r="DV64" s="232"/>
      <c r="DW64" s="232"/>
      <c r="DX64" s="232"/>
      <c r="DY64" s="232"/>
      <c r="DZ64" s="232"/>
      <c r="EA64" s="232"/>
      <c r="EB64" s="232"/>
      <c r="EC64" s="232"/>
      <c r="ED64" s="232"/>
      <c r="EE64" s="232"/>
      <c r="EF64" s="232"/>
      <c r="EG64" s="232"/>
      <c r="EH64" s="232"/>
      <c r="EI64" s="232"/>
      <c r="EJ64" s="232"/>
      <c r="EK64" s="232"/>
      <c r="EL64" s="232"/>
      <c r="EM64" s="232"/>
      <c r="EN64" s="232"/>
      <c r="EO64" s="232"/>
      <c r="EP64" s="232"/>
      <c r="EQ64" s="232"/>
      <c r="ER64" s="232"/>
      <c r="ES64" s="232"/>
      <c r="ET64" s="232"/>
      <c r="EU64" s="232"/>
      <c r="EV64" s="232"/>
      <c r="EW64" s="232"/>
      <c r="EX64" s="232"/>
      <c r="EY64" s="232"/>
      <c r="EZ64" s="232"/>
      <c r="FA64" s="232"/>
      <c r="FB64" s="232"/>
      <c r="FC64" s="232"/>
      <c r="FD64" s="232"/>
      <c r="FE64" s="232"/>
      <c r="FF64" s="232"/>
      <c r="FG64" s="232"/>
      <c r="FH64" s="232"/>
      <c r="FI64" s="232"/>
      <c r="FJ64" s="232"/>
      <c r="FK64" s="232"/>
      <c r="FL64" s="232"/>
      <c r="FM64" s="232"/>
      <c r="FN64" s="232"/>
      <c r="FO64" s="232"/>
      <c r="FP64" s="232"/>
      <c r="FQ64" s="232"/>
      <c r="FR64" s="232"/>
      <c r="FS64" s="232"/>
      <c r="FT64" s="232"/>
      <c r="FU64" s="232"/>
      <c r="FV64" s="232"/>
      <c r="FW64" s="232"/>
      <c r="FX64" s="232"/>
      <c r="FY64" s="232"/>
      <c r="FZ64" s="232"/>
      <c r="GA64" s="232"/>
      <c r="GB64" s="232"/>
    </row>
    <row r="65" spans="1:184" customFormat="1" x14ac:dyDescent="0.25">
      <c r="A65" s="156" t="s">
        <v>33</v>
      </c>
      <c r="B65" s="31"/>
      <c r="C65" s="31"/>
      <c r="D65" s="31"/>
      <c r="E65" s="31"/>
      <c r="F65" s="31"/>
      <c r="G65" s="31"/>
      <c r="H65" s="31"/>
      <c r="I65" s="31"/>
      <c r="J65" s="31"/>
      <c r="K65" s="127"/>
      <c r="L65" s="127"/>
      <c r="M65" s="127"/>
      <c r="N65" s="127"/>
      <c r="O65" s="127"/>
      <c r="P65" s="127"/>
      <c r="Q65" s="127"/>
      <c r="R65" s="127"/>
      <c r="S65" s="127"/>
      <c r="T65" s="127"/>
      <c r="U65" s="85"/>
      <c r="V65" s="85"/>
      <c r="W65" s="85"/>
      <c r="X65" s="85"/>
      <c r="Y65" s="85"/>
      <c r="Z65" s="85"/>
      <c r="AA65" s="41"/>
      <c r="AB65" s="85"/>
      <c r="AC65" s="85"/>
      <c r="AD65" s="127"/>
      <c r="AE65" s="24"/>
      <c r="AF65" s="85"/>
      <c r="AG65" s="85"/>
      <c r="AH65" s="85"/>
      <c r="AI65" s="85"/>
      <c r="AJ65" s="127"/>
      <c r="AK65" s="85"/>
      <c r="AL65" s="85"/>
      <c r="AM65" s="127"/>
      <c r="AN65" s="85"/>
      <c r="AO65" s="85"/>
      <c r="AP65" s="127"/>
      <c r="AQ65" s="127"/>
      <c r="AR65" s="127"/>
      <c r="AS65" s="123"/>
      <c r="AT65" s="85"/>
      <c r="AU65" s="85"/>
      <c r="AV65" s="127"/>
      <c r="AW65" s="85"/>
      <c r="AX65" s="85"/>
      <c r="AY65" s="127"/>
      <c r="AZ65" s="24"/>
      <c r="BA65" s="24"/>
      <c r="BB65" s="211"/>
      <c r="BC65" s="211"/>
      <c r="BD65" s="211"/>
      <c r="BE65" s="211"/>
      <c r="BF65" s="24"/>
      <c r="BG65" s="24"/>
      <c r="BH65" s="211"/>
      <c r="BI65" s="24"/>
      <c r="BJ65" s="24"/>
      <c r="BK65" s="385"/>
      <c r="BL65" s="24"/>
      <c r="BM65" s="24"/>
      <c r="BN65" s="41"/>
      <c r="BO65" s="24"/>
      <c r="BP65" s="24"/>
      <c r="BQ65" s="385"/>
      <c r="BR65" s="24"/>
      <c r="BS65" s="24"/>
      <c r="BT65" s="385"/>
      <c r="BU65" s="24"/>
      <c r="BV65" s="24"/>
      <c r="BW65" s="211"/>
      <c r="BX65" s="24"/>
      <c r="BY65" s="24"/>
      <c r="BZ65" s="211"/>
      <c r="CA65" s="24"/>
      <c r="CB65" s="24"/>
      <c r="CC65" s="409"/>
      <c r="CD65" s="24"/>
      <c r="CE65" s="24"/>
      <c r="CF65" s="24"/>
      <c r="CG65" s="24"/>
      <c r="CH65" s="24"/>
      <c r="CI65" s="385"/>
      <c r="CJ65" s="24"/>
      <c r="CK65" s="24"/>
      <c r="CL65" s="24"/>
      <c r="CM65" s="24"/>
      <c r="CN65" s="24"/>
      <c r="CO65" s="24"/>
      <c r="CP65" s="24"/>
      <c r="CQ65" s="24"/>
      <c r="CR65" s="24"/>
      <c r="CS65" s="232"/>
      <c r="CT65" s="232"/>
      <c r="CU65" s="232"/>
      <c r="CV65" s="232"/>
      <c r="CW65" s="232"/>
      <c r="CX65" s="232"/>
      <c r="CY65" s="232"/>
      <c r="CZ65" s="232"/>
      <c r="DA65" s="232"/>
      <c r="DB65" s="232"/>
      <c r="DC65" s="232"/>
      <c r="DD65" s="232"/>
      <c r="DE65" s="232"/>
      <c r="DF65" s="232"/>
      <c r="DG65" s="232"/>
      <c r="DH65" s="232"/>
      <c r="DI65" s="232"/>
      <c r="DJ65" s="232"/>
      <c r="DK65" s="232"/>
      <c r="DL65" s="232"/>
      <c r="DM65" s="232"/>
      <c r="DN65" s="232"/>
      <c r="DO65" s="232"/>
      <c r="DP65" s="232"/>
      <c r="DQ65" s="232"/>
      <c r="DR65" s="232"/>
      <c r="DS65" s="232"/>
      <c r="DT65" s="232"/>
      <c r="DU65" s="232"/>
      <c r="DV65" s="232"/>
      <c r="DW65" s="232"/>
      <c r="DX65" s="232"/>
      <c r="DY65" s="232"/>
      <c r="DZ65" s="232"/>
      <c r="EA65" s="232"/>
      <c r="EB65" s="232"/>
      <c r="EC65" s="232"/>
      <c r="ED65" s="232"/>
      <c r="EE65" s="232"/>
      <c r="EF65" s="232"/>
      <c r="EG65" s="232"/>
      <c r="EH65" s="232"/>
      <c r="EI65" s="232"/>
      <c r="EJ65" s="232"/>
      <c r="EK65" s="232"/>
      <c r="EL65" s="232"/>
      <c r="EM65" s="232"/>
      <c r="EN65" s="232"/>
      <c r="EO65" s="232"/>
      <c r="EP65" s="232"/>
      <c r="EQ65" s="232"/>
      <c r="ER65" s="232"/>
      <c r="ES65" s="232"/>
      <c r="ET65" s="232"/>
      <c r="EU65" s="232"/>
      <c r="EV65" s="232"/>
      <c r="EW65" s="232"/>
      <c r="EX65" s="232"/>
      <c r="EY65" s="232"/>
      <c r="EZ65" s="232"/>
      <c r="FA65" s="232"/>
      <c r="FB65" s="232"/>
      <c r="FC65" s="232"/>
      <c r="FD65" s="232"/>
      <c r="FE65" s="232"/>
      <c r="FF65" s="232"/>
      <c r="FG65" s="232"/>
      <c r="FH65" s="232"/>
      <c r="FI65" s="232"/>
      <c r="FJ65" s="232"/>
      <c r="FK65" s="232"/>
      <c r="FL65" s="232"/>
      <c r="FM65" s="232"/>
      <c r="FN65" s="232"/>
      <c r="FO65" s="232"/>
      <c r="FP65" s="232"/>
      <c r="FQ65" s="232"/>
      <c r="FR65" s="232"/>
      <c r="FS65" s="232"/>
      <c r="FT65" s="232"/>
      <c r="FU65" s="232"/>
      <c r="FV65" s="232"/>
      <c r="FW65" s="232"/>
      <c r="FX65" s="232"/>
      <c r="FY65" s="232"/>
      <c r="FZ65" s="232"/>
      <c r="GA65" s="232"/>
      <c r="GB65" s="232"/>
    </row>
    <row r="66" spans="1:184" customFormat="1" x14ac:dyDescent="0.25">
      <c r="A66" s="155" t="s">
        <v>34</v>
      </c>
      <c r="B66" s="31"/>
      <c r="C66" s="31">
        <v>1.49E-2</v>
      </c>
      <c r="D66" s="31">
        <v>1.49E-2</v>
      </c>
      <c r="E66" s="31">
        <v>0</v>
      </c>
      <c r="F66" s="31">
        <v>0.11210000000000001</v>
      </c>
      <c r="G66" s="31">
        <v>0.11210000000000001</v>
      </c>
      <c r="H66" s="31">
        <v>0</v>
      </c>
      <c r="I66" s="31"/>
      <c r="J66" s="31">
        <v>1.4500000000000001E-2</v>
      </c>
      <c r="K66" s="127">
        <v>1.4500000000000001E-2</v>
      </c>
      <c r="L66" s="127"/>
      <c r="M66" s="127">
        <v>0</v>
      </c>
      <c r="N66" s="127">
        <v>1.3899999999999999E-2</v>
      </c>
      <c r="O66" s="127">
        <f>N66+M66</f>
        <v>1.3899999999999999E-2</v>
      </c>
      <c r="P66" s="127"/>
      <c r="Q66" s="127"/>
      <c r="R66" s="127">
        <v>1.2500000000000001E-2</v>
      </c>
      <c r="S66" s="127">
        <v>1.2500000000000001E-2</v>
      </c>
      <c r="T66" s="127"/>
      <c r="U66" s="85">
        <v>0</v>
      </c>
      <c r="V66" s="85">
        <v>1.2E-2</v>
      </c>
      <c r="W66" s="85">
        <f>V66+U66</f>
        <v>1.2E-2</v>
      </c>
      <c r="X66" s="85"/>
      <c r="Y66" s="85"/>
      <c r="Z66" s="85">
        <v>1.1299999999999999E-2</v>
      </c>
      <c r="AA66" s="41">
        <f>SUM(Y66:Z66)</f>
        <v>1.1299999999999999E-2</v>
      </c>
      <c r="AB66" s="85">
        <v>1.17E-2</v>
      </c>
      <c r="AC66" s="85"/>
      <c r="AD66" s="127">
        <f>AC66+AB66</f>
        <v>1.17E-2</v>
      </c>
      <c r="AE66" s="127">
        <v>1.17E-2</v>
      </c>
      <c r="AF66" s="127"/>
      <c r="AG66" s="127">
        <f t="shared" si="32"/>
        <v>1.17E-2</v>
      </c>
      <c r="AH66" s="127">
        <v>1.09E-2</v>
      </c>
      <c r="AI66" s="127">
        <v>0</v>
      </c>
      <c r="AJ66" s="127">
        <f t="shared" si="33"/>
        <v>1.09E-2</v>
      </c>
      <c r="AK66" s="127">
        <v>1.2699999999999999E-2</v>
      </c>
      <c r="AL66" s="127"/>
      <c r="AM66" s="127">
        <f t="shared" si="34"/>
        <v>1.2699999999999999E-2</v>
      </c>
      <c r="AN66" s="127">
        <v>1.2699999999999999E-2</v>
      </c>
      <c r="AO66" s="127">
        <v>0</v>
      </c>
      <c r="AP66" s="127">
        <f t="shared" si="35"/>
        <v>1.2699999999999999E-2</v>
      </c>
      <c r="AQ66" s="127">
        <v>1.01E-2</v>
      </c>
      <c r="AR66" s="127">
        <v>0</v>
      </c>
      <c r="AS66" s="123">
        <f>SUM(AQ66:AR66)</f>
        <v>1.01E-2</v>
      </c>
      <c r="AT66" s="127">
        <v>1.4200000000000001E-2</v>
      </c>
      <c r="AU66" s="127">
        <v>0</v>
      </c>
      <c r="AV66" s="127">
        <f t="shared" si="36"/>
        <v>1.4200000000000001E-2</v>
      </c>
      <c r="AW66" s="127">
        <v>1.4200000000000001E-2</v>
      </c>
      <c r="AX66" s="127">
        <v>0</v>
      </c>
      <c r="AY66" s="127">
        <f>SUM(AW66:AX66)</f>
        <v>1.4200000000000001E-2</v>
      </c>
      <c r="AZ66" s="219">
        <v>1.1900000000000001E-2</v>
      </c>
      <c r="BA66" s="219">
        <v>0</v>
      </c>
      <c r="BB66" s="41">
        <f>SUM(AZ66:BA66)</f>
        <v>1.1900000000000001E-2</v>
      </c>
      <c r="BC66" s="41">
        <v>1.6999999999999999E-3</v>
      </c>
      <c r="BD66" s="41">
        <v>0</v>
      </c>
      <c r="BE66" s="41">
        <f>SUM(BC66:BD66)</f>
        <v>1.6999999999999999E-3</v>
      </c>
      <c r="BF66" s="219">
        <v>1.04E-2</v>
      </c>
      <c r="BG66" s="219">
        <v>0</v>
      </c>
      <c r="BH66" s="41">
        <f>SUM(BF66:BG66)</f>
        <v>1.04E-2</v>
      </c>
      <c r="BI66" s="41">
        <v>7.0000000000000001E-3</v>
      </c>
      <c r="BJ66" s="41">
        <v>0</v>
      </c>
      <c r="BK66" s="41">
        <f>SUM(BI66:BJ66)</f>
        <v>7.0000000000000001E-3</v>
      </c>
      <c r="BL66" s="85">
        <v>6.4000000000000003E-3</v>
      </c>
      <c r="BM66" s="85">
        <v>0</v>
      </c>
      <c r="BN66" s="41">
        <f t="shared" si="39"/>
        <v>6.4000000000000003E-3</v>
      </c>
      <c r="BO66" s="41">
        <v>1.04E-2</v>
      </c>
      <c r="BP66" s="41">
        <v>0</v>
      </c>
      <c r="BQ66" s="41">
        <f>SUM(BO66:BP66)</f>
        <v>1.04E-2</v>
      </c>
      <c r="BR66" s="85">
        <v>1.0200000000000001E-2</v>
      </c>
      <c r="BS66" s="85">
        <v>0</v>
      </c>
      <c r="BT66" s="41">
        <f>SUM(BR66:BS66)</f>
        <v>1.0200000000000001E-2</v>
      </c>
      <c r="BU66" s="85">
        <v>1.01E-2</v>
      </c>
      <c r="BV66" s="85"/>
      <c r="BW66" s="41">
        <f>SUM(BU66:BV66)</f>
        <v>1.01E-2</v>
      </c>
      <c r="BX66" s="85">
        <v>1.0200000000000001E-2</v>
      </c>
      <c r="BY66" s="85">
        <v>0</v>
      </c>
      <c r="BZ66" s="41">
        <f>SUM(BX66:BY66)</f>
        <v>1.0200000000000001E-2</v>
      </c>
      <c r="CA66" s="24">
        <v>1.0200000000000001E-2</v>
      </c>
      <c r="CB66" s="24"/>
      <c r="CC66" s="409">
        <f>SUM(CA66:CB66)</f>
        <v>1.0200000000000001E-2</v>
      </c>
      <c r="CD66" s="24">
        <v>1.0200000000000001E-2</v>
      </c>
      <c r="CE66" s="24"/>
      <c r="CF66" s="211">
        <f>SUM(CD66:CE66)</f>
        <v>1.0200000000000001E-2</v>
      </c>
      <c r="CG66" s="24">
        <v>1.0200000000000001E-2</v>
      </c>
      <c r="CH66" s="24"/>
      <c r="CI66" s="385">
        <f>SUM(CG66:CH66)</f>
        <v>1.0200000000000001E-2</v>
      </c>
      <c r="CJ66" s="24">
        <v>1.0200000000000001E-2</v>
      </c>
      <c r="CK66" s="24"/>
      <c r="CL66" s="211">
        <f>SUM(CJ66:CK66)</f>
        <v>1.0200000000000001E-2</v>
      </c>
      <c r="CM66" s="24">
        <v>1.04E-2</v>
      </c>
      <c r="CN66" s="24"/>
      <c r="CO66" s="211">
        <f>SUM(CM66:CN66)</f>
        <v>1.04E-2</v>
      </c>
      <c r="CP66" s="24">
        <v>1.41E-2</v>
      </c>
      <c r="CQ66" s="24"/>
      <c r="CR66" s="405">
        <f>SUM(CP66:CQ66)</f>
        <v>1.41E-2</v>
      </c>
      <c r="CS66" s="232"/>
      <c r="CT66" s="232"/>
      <c r="CU66" s="232"/>
      <c r="CV66" s="232"/>
      <c r="CW66" s="232"/>
      <c r="CX66" s="232"/>
      <c r="CY66" s="232"/>
      <c r="CZ66" s="232"/>
      <c r="DA66" s="232"/>
      <c r="DB66" s="232"/>
      <c r="DC66" s="232"/>
      <c r="DD66" s="232"/>
      <c r="DE66" s="232"/>
      <c r="DF66" s="232"/>
      <c r="DG66" s="232"/>
      <c r="DH66" s="232"/>
      <c r="DI66" s="232"/>
      <c r="DJ66" s="232"/>
      <c r="DK66" s="232"/>
      <c r="DL66" s="232"/>
      <c r="DM66" s="232"/>
      <c r="DN66" s="232"/>
      <c r="DO66" s="232"/>
      <c r="DP66" s="232"/>
      <c r="DQ66" s="232"/>
      <c r="DR66" s="232"/>
      <c r="DS66" s="232"/>
      <c r="DT66" s="232"/>
      <c r="DU66" s="232"/>
      <c r="DV66" s="232"/>
      <c r="DW66" s="232"/>
      <c r="DX66" s="232"/>
      <c r="DY66" s="232"/>
      <c r="DZ66" s="232"/>
      <c r="EA66" s="232"/>
      <c r="EB66" s="232"/>
      <c r="EC66" s="232"/>
      <c r="ED66" s="232"/>
      <c r="EE66" s="232"/>
      <c r="EF66" s="232"/>
      <c r="EG66" s="232"/>
      <c r="EH66" s="232"/>
      <c r="EI66" s="232"/>
      <c r="EJ66" s="232"/>
      <c r="EK66" s="232"/>
      <c r="EL66" s="232"/>
      <c r="EM66" s="232"/>
      <c r="EN66" s="232"/>
      <c r="EO66" s="232"/>
      <c r="EP66" s="232"/>
      <c r="EQ66" s="232"/>
      <c r="ER66" s="232"/>
      <c r="ES66" s="232"/>
      <c r="ET66" s="232"/>
      <c r="EU66" s="232"/>
      <c r="EV66" s="232"/>
      <c r="EW66" s="232"/>
      <c r="EX66" s="232"/>
      <c r="EY66" s="232"/>
      <c r="EZ66" s="232"/>
      <c r="FA66" s="232"/>
      <c r="FB66" s="232"/>
      <c r="FC66" s="232"/>
      <c r="FD66" s="232"/>
      <c r="FE66" s="232"/>
      <c r="FF66" s="232"/>
      <c r="FG66" s="232"/>
      <c r="FH66" s="232"/>
      <c r="FI66" s="232"/>
      <c r="FJ66" s="232"/>
      <c r="FK66" s="232"/>
      <c r="FL66" s="232"/>
      <c r="FM66" s="232"/>
      <c r="FN66" s="232"/>
      <c r="FO66" s="232"/>
      <c r="FP66" s="232"/>
      <c r="FQ66" s="232"/>
      <c r="FR66" s="232"/>
      <c r="FS66" s="232"/>
      <c r="FT66" s="232"/>
      <c r="FU66" s="232"/>
      <c r="FV66" s="232"/>
      <c r="FW66" s="232"/>
      <c r="FX66" s="232"/>
      <c r="FY66" s="232"/>
      <c r="FZ66" s="232"/>
      <c r="GA66" s="232"/>
      <c r="GB66" s="232"/>
    </row>
    <row r="67" spans="1:184" customFormat="1" x14ac:dyDescent="0.25">
      <c r="A67" s="156" t="s">
        <v>35</v>
      </c>
      <c r="B67" s="33"/>
      <c r="C67" s="33"/>
      <c r="D67" s="33"/>
      <c r="E67" s="33"/>
      <c r="F67" s="33"/>
      <c r="G67" s="33"/>
      <c r="H67" s="33"/>
      <c r="I67" s="33"/>
      <c r="J67" s="33"/>
      <c r="K67" s="85"/>
      <c r="L67" s="150"/>
      <c r="M67" s="85"/>
      <c r="N67" s="85"/>
      <c r="O67" s="85"/>
      <c r="P67" s="85"/>
      <c r="Q67" s="127"/>
      <c r="R67" s="127"/>
      <c r="S67" s="127"/>
      <c r="T67" s="127"/>
      <c r="U67" s="85"/>
      <c r="V67" s="85"/>
      <c r="W67" s="85"/>
      <c r="X67" s="85"/>
      <c r="Y67" s="85"/>
      <c r="Z67" s="85"/>
      <c r="AA67" s="41"/>
      <c r="AB67" s="85"/>
      <c r="AC67" s="85"/>
      <c r="AD67" s="127"/>
      <c r="AE67" s="24"/>
      <c r="AF67" s="85"/>
      <c r="AG67" s="85"/>
      <c r="AH67" s="85"/>
      <c r="AI67" s="85"/>
      <c r="AJ67" s="85"/>
      <c r="AK67" s="85"/>
      <c r="AL67" s="85"/>
      <c r="AM67" s="85"/>
      <c r="AN67" s="85"/>
      <c r="AO67" s="85"/>
      <c r="AP67" s="85"/>
      <c r="AQ67" s="85"/>
      <c r="AR67" s="85"/>
      <c r="AS67" s="41"/>
      <c r="AT67" s="85"/>
      <c r="AU67" s="85"/>
      <c r="AV67" s="85"/>
      <c r="AW67" s="85"/>
      <c r="AX67" s="85"/>
      <c r="AY67" s="85"/>
      <c r="AZ67" s="24"/>
      <c r="BA67" s="24"/>
      <c r="BB67" s="211"/>
      <c r="BC67" s="211"/>
      <c r="BD67" s="211"/>
      <c r="BE67" s="211"/>
      <c r="BF67" s="24"/>
      <c r="BG67" s="24"/>
      <c r="BH67" s="211"/>
      <c r="BI67" s="24"/>
      <c r="BJ67" s="24"/>
      <c r="BK67" s="385"/>
      <c r="BL67" s="216"/>
      <c r="BM67" s="216"/>
      <c r="BN67" s="226"/>
      <c r="BO67" s="216"/>
      <c r="BP67" s="216"/>
      <c r="BQ67" s="217"/>
      <c r="BR67" s="216"/>
      <c r="BS67" s="216"/>
      <c r="BT67" s="217"/>
      <c r="BU67" s="216"/>
      <c r="BV67" s="216"/>
      <c r="BW67" s="217"/>
      <c r="BX67" s="216"/>
      <c r="BY67" s="216"/>
      <c r="BZ67" s="217"/>
      <c r="CA67" s="216"/>
      <c r="CB67" s="24"/>
      <c r="CC67" s="409"/>
      <c r="CD67" s="216"/>
      <c r="CE67" s="24"/>
      <c r="CF67" s="24"/>
      <c r="CG67" s="24"/>
      <c r="CH67" s="24"/>
      <c r="CI67" s="385"/>
      <c r="CJ67" s="216"/>
      <c r="CK67" s="24"/>
      <c r="CL67" s="24"/>
      <c r="CM67" s="216"/>
      <c r="CN67" s="24"/>
      <c r="CO67" s="24"/>
      <c r="CP67" s="216"/>
      <c r="CQ67" s="24"/>
      <c r="CR67" s="24"/>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232"/>
      <c r="EN67" s="232"/>
      <c r="EO67" s="232"/>
      <c r="EP67" s="232"/>
      <c r="EQ67" s="232"/>
      <c r="ER67" s="232"/>
      <c r="ES67" s="232"/>
      <c r="ET67" s="232"/>
      <c r="EU67" s="232"/>
      <c r="EV67" s="232"/>
      <c r="EW67" s="232"/>
      <c r="EX67" s="232"/>
      <c r="EY67" s="232"/>
      <c r="EZ67" s="232"/>
      <c r="FA67" s="232"/>
      <c r="FB67" s="232"/>
      <c r="FC67" s="232"/>
      <c r="FD67" s="232"/>
      <c r="FE67" s="232"/>
      <c r="FF67" s="232"/>
      <c r="FG67" s="232"/>
      <c r="FH67" s="232"/>
      <c r="FI67" s="232"/>
      <c r="FJ67" s="232"/>
      <c r="FK67" s="232"/>
      <c r="FL67" s="232"/>
      <c r="FM67" s="232"/>
      <c r="FN67" s="232"/>
      <c r="FO67" s="232"/>
      <c r="FP67" s="232"/>
      <c r="FQ67" s="232"/>
      <c r="FR67" s="232"/>
      <c r="FS67" s="232"/>
      <c r="FT67" s="232"/>
      <c r="FU67" s="232"/>
      <c r="FV67" s="232"/>
      <c r="FW67" s="232"/>
      <c r="FX67" s="232"/>
      <c r="FY67" s="232"/>
      <c r="FZ67" s="232"/>
      <c r="GA67" s="232"/>
      <c r="GB67" s="232"/>
    </row>
    <row r="68" spans="1:184" customFormat="1" x14ac:dyDescent="0.25">
      <c r="A68" s="160" t="s">
        <v>36</v>
      </c>
      <c r="B68" s="31">
        <v>0</v>
      </c>
      <c r="C68" s="31">
        <v>0</v>
      </c>
      <c r="D68" s="31">
        <v>0</v>
      </c>
      <c r="E68" s="31">
        <v>0</v>
      </c>
      <c r="F68" s="31">
        <v>1E-4</v>
      </c>
      <c r="G68" s="31">
        <v>1E-4</v>
      </c>
      <c r="H68" s="31">
        <v>0</v>
      </c>
      <c r="I68" s="31"/>
      <c r="J68" s="31"/>
      <c r="K68" s="127">
        <v>0</v>
      </c>
      <c r="L68" s="127">
        <v>0</v>
      </c>
      <c r="M68" s="127">
        <v>0</v>
      </c>
      <c r="N68" s="127">
        <v>0</v>
      </c>
      <c r="O68" s="127">
        <v>0</v>
      </c>
      <c r="P68" s="127">
        <v>0</v>
      </c>
      <c r="Q68" s="127">
        <v>0</v>
      </c>
      <c r="R68" s="127">
        <v>0</v>
      </c>
      <c r="S68" s="127">
        <v>0</v>
      </c>
      <c r="T68" s="127">
        <v>0</v>
      </c>
      <c r="U68" s="85">
        <v>0</v>
      </c>
      <c r="V68" s="85">
        <v>0</v>
      </c>
      <c r="W68" s="85">
        <v>0</v>
      </c>
      <c r="X68" s="85">
        <v>0</v>
      </c>
      <c r="Y68" s="85"/>
      <c r="Z68" s="85"/>
      <c r="AA68" s="41">
        <f>SUM(Y68:Z68)</f>
        <v>0</v>
      </c>
      <c r="AB68" s="85">
        <v>0</v>
      </c>
      <c r="AC68" s="85">
        <v>0</v>
      </c>
      <c r="AD68" s="85">
        <v>0</v>
      </c>
      <c r="AE68" s="127"/>
      <c r="AF68" s="127"/>
      <c r="AG68" s="127">
        <f t="shared" si="32"/>
        <v>0</v>
      </c>
      <c r="AH68" s="127"/>
      <c r="AI68" s="127"/>
      <c r="AJ68" s="127">
        <f t="shared" si="33"/>
        <v>0</v>
      </c>
      <c r="AK68" s="127"/>
      <c r="AL68" s="127"/>
      <c r="AM68" s="127">
        <f t="shared" si="34"/>
        <v>0</v>
      </c>
      <c r="AN68" s="127"/>
      <c r="AO68" s="127"/>
      <c r="AP68" s="127">
        <f t="shared" si="35"/>
        <v>0</v>
      </c>
      <c r="AQ68" s="127">
        <v>0</v>
      </c>
      <c r="AR68" s="127">
        <v>0</v>
      </c>
      <c r="AS68" s="123">
        <v>0</v>
      </c>
      <c r="AT68" s="127"/>
      <c r="AU68" s="127"/>
      <c r="AV68" s="127">
        <f t="shared" si="36"/>
        <v>0</v>
      </c>
      <c r="AW68" s="127">
        <v>0</v>
      </c>
      <c r="AX68" s="127">
        <v>0</v>
      </c>
      <c r="AY68" s="127">
        <v>0</v>
      </c>
      <c r="AZ68" s="219">
        <v>0</v>
      </c>
      <c r="BA68" s="219">
        <v>0</v>
      </c>
      <c r="BB68" s="221">
        <v>0</v>
      </c>
      <c r="BC68" s="221"/>
      <c r="BD68" s="221"/>
      <c r="BE68" s="221"/>
      <c r="BF68" s="219">
        <v>0</v>
      </c>
      <c r="BG68" s="219">
        <v>0</v>
      </c>
      <c r="BH68" s="221">
        <v>0</v>
      </c>
      <c r="BI68" s="24"/>
      <c r="BJ68" s="24"/>
      <c r="BK68" s="385"/>
      <c r="BL68" s="216"/>
      <c r="BM68" s="216"/>
      <c r="BN68" s="226">
        <f t="shared" si="39"/>
        <v>0</v>
      </c>
      <c r="BO68" s="216"/>
      <c r="BP68" s="216"/>
      <c r="BQ68" s="217"/>
      <c r="BR68" s="216"/>
      <c r="BS68" s="216"/>
      <c r="BT68" s="217"/>
      <c r="BU68" s="216"/>
      <c r="BV68" s="216"/>
      <c r="BW68" s="217"/>
      <c r="BX68" s="216"/>
      <c r="BY68" s="216"/>
      <c r="BZ68" s="217"/>
      <c r="CA68" s="216"/>
      <c r="CB68" s="24"/>
      <c r="CC68" s="409"/>
      <c r="CD68" s="216"/>
      <c r="CE68" s="24"/>
      <c r="CF68" s="24"/>
      <c r="CG68" s="24"/>
      <c r="CH68" s="24"/>
      <c r="CI68" s="385"/>
      <c r="CJ68" s="216"/>
      <c r="CK68" s="24"/>
      <c r="CL68" s="24"/>
      <c r="CM68" s="216"/>
      <c r="CN68" s="24"/>
      <c r="CO68" s="24"/>
      <c r="CP68" s="216"/>
      <c r="CQ68" s="24"/>
      <c r="CR68" s="24"/>
      <c r="CS68" s="232"/>
      <c r="CT68" s="232"/>
      <c r="CU68" s="232"/>
      <c r="CV68" s="232"/>
      <c r="CW68" s="232"/>
      <c r="CX68" s="232"/>
      <c r="CY68" s="232"/>
      <c r="CZ68" s="232"/>
      <c r="DA68" s="232"/>
      <c r="DB68" s="232"/>
      <c r="DC68" s="232"/>
      <c r="DD68" s="232"/>
      <c r="DE68" s="232"/>
      <c r="DF68" s="232"/>
      <c r="DG68" s="232"/>
      <c r="DH68" s="232"/>
      <c r="DI68" s="232"/>
      <c r="DJ68" s="232"/>
      <c r="DK68" s="232"/>
      <c r="DL68" s="232"/>
      <c r="DM68" s="232"/>
      <c r="DN68" s="232"/>
      <c r="DO68" s="232"/>
      <c r="DP68" s="232"/>
      <c r="DQ68" s="232"/>
      <c r="DR68" s="232"/>
      <c r="DS68" s="232"/>
      <c r="DT68" s="232"/>
      <c r="DU68" s="232"/>
      <c r="DV68" s="232"/>
      <c r="DW68" s="232"/>
      <c r="DX68" s="232"/>
      <c r="DY68" s="232"/>
      <c r="DZ68" s="232"/>
      <c r="EA68" s="232"/>
      <c r="EB68" s="232"/>
      <c r="EC68" s="232"/>
      <c r="ED68" s="232"/>
      <c r="EE68" s="232"/>
      <c r="EF68" s="232"/>
      <c r="EG68" s="232"/>
      <c r="EH68" s="232"/>
      <c r="EI68" s="232"/>
      <c r="EJ68" s="232"/>
      <c r="EK68" s="232"/>
      <c r="EL68" s="232"/>
      <c r="EM68" s="232"/>
      <c r="EN68" s="232"/>
      <c r="EO68" s="232"/>
      <c r="EP68" s="232"/>
      <c r="EQ68" s="232"/>
      <c r="ER68" s="232"/>
      <c r="ES68" s="232"/>
      <c r="ET68" s="232"/>
      <c r="EU68" s="232"/>
      <c r="EV68" s="232"/>
      <c r="EW68" s="232"/>
      <c r="EX68" s="232"/>
      <c r="EY68" s="232"/>
      <c r="EZ68" s="232"/>
      <c r="FA68" s="232"/>
      <c r="FB68" s="232"/>
      <c r="FC68" s="232"/>
      <c r="FD68" s="232"/>
      <c r="FE68" s="232"/>
      <c r="FF68" s="232"/>
      <c r="FG68" s="232"/>
      <c r="FH68" s="232"/>
      <c r="FI68" s="232"/>
      <c r="FJ68" s="232"/>
      <c r="FK68" s="232"/>
      <c r="FL68" s="232"/>
      <c r="FM68" s="232"/>
      <c r="FN68" s="232"/>
      <c r="FO68" s="232"/>
      <c r="FP68" s="232"/>
      <c r="FQ68" s="232"/>
      <c r="FR68" s="232"/>
      <c r="FS68" s="232"/>
      <c r="FT68" s="232"/>
      <c r="FU68" s="232"/>
      <c r="FV68" s="232"/>
      <c r="FW68" s="232"/>
      <c r="FX68" s="232"/>
      <c r="FY68" s="232"/>
      <c r="FZ68" s="232"/>
      <c r="GA68" s="232"/>
      <c r="GB68" s="232"/>
    </row>
    <row r="69" spans="1:184" customFormat="1" ht="15.75" x14ac:dyDescent="0.25">
      <c r="A69" s="189" t="s">
        <v>157</v>
      </c>
      <c r="B69" s="170">
        <v>74.040599999999998</v>
      </c>
      <c r="C69" s="170">
        <v>29.227699999999999</v>
      </c>
      <c r="D69" s="170">
        <v>103.2683</v>
      </c>
      <c r="E69" s="170">
        <v>78.244799999999998</v>
      </c>
      <c r="F69" s="170">
        <v>66.972899999999996</v>
      </c>
      <c r="G69" s="170">
        <v>145.21770000000001</v>
      </c>
      <c r="H69" s="170">
        <v>4.5003000000000002</v>
      </c>
      <c r="I69" s="170">
        <v>81.286500000000004</v>
      </c>
      <c r="J69" s="170">
        <v>108.1611</v>
      </c>
      <c r="K69" s="121">
        <v>189.44759999999999</v>
      </c>
      <c r="L69" s="121">
        <v>5.5587</v>
      </c>
      <c r="M69" s="121">
        <f>SUM(M38:M68)</f>
        <v>51.431399999999996</v>
      </c>
      <c r="N69" s="121">
        <f>SUM(N38:N68)</f>
        <v>76.319900000000004</v>
      </c>
      <c r="O69" s="121">
        <v>127.7513</v>
      </c>
      <c r="P69" s="121"/>
      <c r="Q69" s="121">
        <v>97.016900000000007</v>
      </c>
      <c r="R69" s="121">
        <v>92.450400000000002</v>
      </c>
      <c r="S69" s="121">
        <v>189.46729999999999</v>
      </c>
      <c r="T69" s="121">
        <v>4.7804000000000002</v>
      </c>
      <c r="U69" s="124">
        <v>64.866399999999999</v>
      </c>
      <c r="V69" s="124">
        <v>47.319600000000008</v>
      </c>
      <c r="W69" s="124">
        <v>112.18600000000001</v>
      </c>
      <c r="X69" s="124"/>
      <c r="Y69" s="124">
        <f t="shared" ref="Y69:CI69" si="52">SUM(Y38:Y68)</f>
        <v>65.961399999999998</v>
      </c>
      <c r="Z69" s="124">
        <f t="shared" si="52"/>
        <v>34.858399999999996</v>
      </c>
      <c r="AA69" s="124">
        <f t="shared" si="52"/>
        <v>100.8198</v>
      </c>
      <c r="AB69" s="124">
        <f t="shared" si="52"/>
        <v>72.465399999999988</v>
      </c>
      <c r="AC69" s="124">
        <f t="shared" si="52"/>
        <v>3.2687000000000004</v>
      </c>
      <c r="AD69" s="124">
        <f t="shared" si="52"/>
        <v>75.734100000000012</v>
      </c>
      <c r="AE69" s="124">
        <f t="shared" si="52"/>
        <v>72.885700000000014</v>
      </c>
      <c r="AF69" s="124">
        <f t="shared" si="52"/>
        <v>0.19769999999999999</v>
      </c>
      <c r="AG69" s="124">
        <f t="shared" si="52"/>
        <v>73.083400000000012</v>
      </c>
      <c r="AH69" s="124">
        <f t="shared" si="52"/>
        <v>56.750099999999989</v>
      </c>
      <c r="AI69" s="124">
        <f t="shared" si="52"/>
        <v>0.1024</v>
      </c>
      <c r="AJ69" s="124">
        <f t="shared" si="52"/>
        <v>56.852499999999985</v>
      </c>
      <c r="AK69" s="124">
        <f t="shared" si="52"/>
        <v>87.476199999999992</v>
      </c>
      <c r="AL69" s="124">
        <f t="shared" si="52"/>
        <v>0.29570000000000002</v>
      </c>
      <c r="AM69" s="124">
        <f t="shared" si="52"/>
        <v>87.771899999999988</v>
      </c>
      <c r="AN69" s="124">
        <f t="shared" si="52"/>
        <v>79.459699999999998</v>
      </c>
      <c r="AO69" s="124">
        <f t="shared" si="52"/>
        <v>0.18009999999999998</v>
      </c>
      <c r="AP69" s="124">
        <f t="shared" si="52"/>
        <v>79.639799999999994</v>
      </c>
      <c r="AQ69" s="124">
        <f t="shared" si="52"/>
        <v>63.8474</v>
      </c>
      <c r="AR69" s="124">
        <f t="shared" si="52"/>
        <v>0</v>
      </c>
      <c r="AS69" s="124">
        <f t="shared" si="52"/>
        <v>63.8474</v>
      </c>
      <c r="AT69" s="124">
        <f t="shared" si="52"/>
        <v>74.453800000000001</v>
      </c>
      <c r="AU69" s="124">
        <f t="shared" si="52"/>
        <v>0.26869999999999999</v>
      </c>
      <c r="AV69" s="124">
        <f t="shared" si="52"/>
        <v>74.722500000000025</v>
      </c>
      <c r="AW69" s="124">
        <f t="shared" si="52"/>
        <v>74.253900000000002</v>
      </c>
      <c r="AX69" s="124">
        <f t="shared" si="52"/>
        <v>0.26869999999999999</v>
      </c>
      <c r="AY69" s="124">
        <f t="shared" si="52"/>
        <v>74.522600000000025</v>
      </c>
      <c r="AZ69" s="124">
        <f t="shared" si="52"/>
        <v>74.809999999999988</v>
      </c>
      <c r="BA69" s="124">
        <f t="shared" si="52"/>
        <v>0.35249999999999998</v>
      </c>
      <c r="BB69" s="124">
        <f t="shared" si="52"/>
        <v>75.162499999999994</v>
      </c>
      <c r="BC69" s="124">
        <f t="shared" si="52"/>
        <v>64.823100000000011</v>
      </c>
      <c r="BD69" s="124">
        <f t="shared" si="52"/>
        <v>0</v>
      </c>
      <c r="BE69" s="124">
        <f t="shared" si="52"/>
        <v>64.823100000000011</v>
      </c>
      <c r="BF69" s="124">
        <f t="shared" si="52"/>
        <v>72.559399999999997</v>
      </c>
      <c r="BG69" s="124">
        <f t="shared" si="52"/>
        <v>0</v>
      </c>
      <c r="BH69" s="124">
        <f t="shared" si="52"/>
        <v>72.559399999999997</v>
      </c>
      <c r="BI69" s="124">
        <f t="shared" si="52"/>
        <v>54.15290000000001</v>
      </c>
      <c r="BJ69" s="124">
        <f t="shared" si="52"/>
        <v>0.33939999999999998</v>
      </c>
      <c r="BK69" s="124">
        <f t="shared" si="52"/>
        <v>54.492300000000007</v>
      </c>
      <c r="BL69" s="124">
        <f t="shared" si="52"/>
        <v>48.77640000000001</v>
      </c>
      <c r="BM69" s="124">
        <f t="shared" si="52"/>
        <v>0.33939999999999998</v>
      </c>
      <c r="BN69" s="124">
        <f t="shared" si="52"/>
        <v>49.115800000000007</v>
      </c>
      <c r="BO69" s="124">
        <f t="shared" si="52"/>
        <v>42.033499999999997</v>
      </c>
      <c r="BP69" s="124">
        <f t="shared" si="52"/>
        <v>9.5000000000000001E-2</v>
      </c>
      <c r="BQ69" s="124">
        <f t="shared" si="52"/>
        <v>42.128499999999995</v>
      </c>
      <c r="BR69" s="124">
        <f t="shared" si="52"/>
        <v>26.956299999999999</v>
      </c>
      <c r="BS69" s="124">
        <f t="shared" si="52"/>
        <v>0.14509999999999998</v>
      </c>
      <c r="BT69" s="124">
        <f t="shared" si="52"/>
        <v>27.101399999999998</v>
      </c>
      <c r="BU69" s="124">
        <f t="shared" si="52"/>
        <v>24.820999999999998</v>
      </c>
      <c r="BV69" s="124">
        <f t="shared" si="52"/>
        <v>9.5000000000000001E-2</v>
      </c>
      <c r="BW69" s="124">
        <f t="shared" si="52"/>
        <v>24.916</v>
      </c>
      <c r="BX69" s="124">
        <f t="shared" si="52"/>
        <v>32.2408</v>
      </c>
      <c r="BY69" s="124">
        <f t="shared" si="52"/>
        <v>2.0000000000000001E-4</v>
      </c>
      <c r="BZ69" s="124">
        <f t="shared" si="52"/>
        <v>32.241</v>
      </c>
      <c r="CA69" s="124">
        <f t="shared" si="52"/>
        <v>43.563299999999998</v>
      </c>
      <c r="CB69" s="124">
        <f t="shared" si="52"/>
        <v>1E-4</v>
      </c>
      <c r="CC69" s="124">
        <f t="shared" si="52"/>
        <v>43.563400000000001</v>
      </c>
      <c r="CD69" s="124">
        <f>SUM(CD38:CD68)</f>
        <v>36.182400000000001</v>
      </c>
      <c r="CE69" s="124">
        <f t="shared" si="52"/>
        <v>0</v>
      </c>
      <c r="CF69" s="124">
        <f t="shared" si="52"/>
        <v>36.182400000000001</v>
      </c>
      <c r="CG69" s="124">
        <f t="shared" si="52"/>
        <v>68.106999999999999</v>
      </c>
      <c r="CH69" s="124">
        <f t="shared" si="52"/>
        <v>3.0000000000000003E-4</v>
      </c>
      <c r="CI69" s="124">
        <f t="shared" si="52"/>
        <v>68.107299999999995</v>
      </c>
      <c r="CJ69" s="124">
        <f t="shared" ref="CJ69:CO69" si="53">SUM(CJ38:CJ68)</f>
        <v>45.94959999999999</v>
      </c>
      <c r="CK69" s="124">
        <f t="shared" si="53"/>
        <v>1E-4</v>
      </c>
      <c r="CL69" s="124">
        <f t="shared" si="53"/>
        <v>45.949699999999993</v>
      </c>
      <c r="CM69" s="124">
        <f t="shared" si="53"/>
        <v>37.242000000000004</v>
      </c>
      <c r="CN69" s="124">
        <f t="shared" si="53"/>
        <v>3.0000000000000003E-4</v>
      </c>
      <c r="CO69" s="124">
        <f t="shared" si="53"/>
        <v>37.2423</v>
      </c>
      <c r="CP69" s="124">
        <f t="shared" ref="CP69:CR69" si="54">SUM(CP38:CP68)</f>
        <v>37.248700000000007</v>
      </c>
      <c r="CQ69" s="124">
        <f t="shared" si="54"/>
        <v>3.0000000000000003E-4</v>
      </c>
      <c r="CR69" s="124">
        <f t="shared" si="54"/>
        <v>37.249000000000002</v>
      </c>
      <c r="CS69" s="232"/>
      <c r="CT69" s="232"/>
      <c r="CU69" s="232"/>
      <c r="CV69" s="232"/>
      <c r="CW69" s="232"/>
      <c r="CX69" s="232"/>
      <c r="CY69" s="232"/>
      <c r="CZ69" s="232"/>
      <c r="DA69" s="232"/>
      <c r="DB69" s="232"/>
      <c r="DC69" s="232"/>
      <c r="DD69" s="232"/>
      <c r="DE69" s="232"/>
      <c r="DF69" s="232"/>
      <c r="DG69" s="232"/>
      <c r="DH69" s="232"/>
      <c r="DI69" s="232"/>
      <c r="DJ69" s="232"/>
      <c r="DK69" s="232"/>
      <c r="DL69" s="232"/>
      <c r="DM69" s="232"/>
      <c r="DN69" s="232"/>
      <c r="DO69" s="232"/>
      <c r="DP69" s="232"/>
      <c r="DQ69" s="232"/>
      <c r="DR69" s="232"/>
      <c r="DS69" s="232"/>
      <c r="DT69" s="232"/>
      <c r="DU69" s="232"/>
      <c r="DV69" s="232"/>
      <c r="DW69" s="232"/>
      <c r="DX69" s="232"/>
      <c r="DY69" s="232"/>
      <c r="DZ69" s="232"/>
      <c r="EA69" s="232"/>
      <c r="EB69" s="232"/>
      <c r="EC69" s="232"/>
      <c r="ED69" s="232"/>
      <c r="EE69" s="232"/>
      <c r="EF69" s="232"/>
      <c r="EG69" s="232"/>
      <c r="EH69" s="232"/>
      <c r="EI69" s="232"/>
      <c r="EJ69" s="232"/>
      <c r="EK69" s="232"/>
      <c r="EL69" s="232"/>
      <c r="EM69" s="232"/>
      <c r="EN69" s="232"/>
      <c r="EO69" s="232"/>
      <c r="EP69" s="232"/>
      <c r="EQ69" s="232"/>
      <c r="ER69" s="232"/>
      <c r="ES69" s="232"/>
      <c r="ET69" s="232"/>
      <c r="EU69" s="232"/>
      <c r="EV69" s="232"/>
      <c r="EW69" s="232"/>
      <c r="EX69" s="232"/>
      <c r="EY69" s="232"/>
      <c r="EZ69" s="232"/>
      <c r="FA69" s="232"/>
      <c r="FB69" s="232"/>
      <c r="FC69" s="232"/>
      <c r="FD69" s="232"/>
      <c r="FE69" s="232"/>
      <c r="FF69" s="232"/>
      <c r="FG69" s="232"/>
      <c r="FH69" s="232"/>
      <c r="FI69" s="232"/>
      <c r="FJ69" s="232"/>
      <c r="FK69" s="232"/>
      <c r="FL69" s="232"/>
      <c r="FM69" s="232"/>
      <c r="FN69" s="232"/>
      <c r="FO69" s="232"/>
      <c r="FP69" s="232"/>
      <c r="FQ69" s="232"/>
      <c r="FR69" s="232"/>
      <c r="FS69" s="232"/>
      <c r="FT69" s="232"/>
      <c r="FU69" s="232"/>
      <c r="FV69" s="232"/>
      <c r="FW69" s="232"/>
      <c r="FX69" s="232"/>
      <c r="FY69" s="232"/>
      <c r="FZ69" s="232"/>
      <c r="GA69" s="232"/>
      <c r="GB69" s="232"/>
    </row>
    <row r="70" spans="1:184" customFormat="1" ht="15.75" x14ac:dyDescent="0.25">
      <c r="A70" s="190" t="s">
        <v>169</v>
      </c>
      <c r="B70" s="173"/>
      <c r="C70" s="173"/>
      <c r="D70" s="173"/>
      <c r="E70" s="173"/>
      <c r="F70" s="173"/>
      <c r="G70" s="173"/>
      <c r="H70" s="173"/>
      <c r="I70" s="173"/>
      <c r="J70" s="173"/>
      <c r="K70" s="54"/>
      <c r="L70" s="173"/>
      <c r="M70" s="54"/>
      <c r="N70" s="54"/>
      <c r="O70" s="54"/>
      <c r="P70" s="54"/>
      <c r="Q70" s="178"/>
      <c r="R70" s="178"/>
      <c r="S70" s="178"/>
      <c r="T70" s="178"/>
      <c r="U70" s="54"/>
      <c r="V70" s="54"/>
      <c r="W70" s="54"/>
      <c r="X70" s="54"/>
      <c r="Y70" s="54">
        <v>65.961399999999998</v>
      </c>
      <c r="Z70" s="54">
        <v>38.578499999999998</v>
      </c>
      <c r="AA70" s="53">
        <f>SUM(Y70:Z70)</f>
        <v>104.53989999999999</v>
      </c>
      <c r="AB70" s="54">
        <v>122.4622</v>
      </c>
      <c r="AC70" s="54">
        <v>3.2686999999999999</v>
      </c>
      <c r="AD70" s="53">
        <f>SUM(AB70:AC70)</f>
        <v>125.73089999999999</v>
      </c>
      <c r="AE70" s="122">
        <v>125.4034</v>
      </c>
      <c r="AF70" s="122">
        <v>0.19769999999999999</v>
      </c>
      <c r="AG70" s="53">
        <f>SUM(AE70:AF70)</f>
        <v>125.6011</v>
      </c>
      <c r="AH70" s="122">
        <v>101.60250000000001</v>
      </c>
      <c r="AI70" s="122">
        <v>0.1024</v>
      </c>
      <c r="AJ70" s="53">
        <f>SUM(AH70:AI70)</f>
        <v>101.70490000000001</v>
      </c>
      <c r="AK70" s="122">
        <v>145.0436</v>
      </c>
      <c r="AL70" s="122">
        <v>0.29570000000000002</v>
      </c>
      <c r="AM70" s="53">
        <f>SUM(AK70:AL70)</f>
        <v>145.33930000000001</v>
      </c>
      <c r="AN70" s="122">
        <v>135.22980000000001</v>
      </c>
      <c r="AO70" s="122">
        <v>0.18029999999999999</v>
      </c>
      <c r="AP70" s="53">
        <f>SUM(AN70:AO70)</f>
        <v>135.4101</v>
      </c>
      <c r="AQ70" s="53">
        <v>126.40049999999999</v>
      </c>
      <c r="AR70" s="53">
        <v>0</v>
      </c>
      <c r="AS70" s="53">
        <f>SUM(AQ70:AR70)</f>
        <v>126.40049999999999</v>
      </c>
      <c r="AT70" s="122">
        <v>148.6943</v>
      </c>
      <c r="AU70" s="122">
        <v>0.26790000000000003</v>
      </c>
      <c r="AV70" s="53">
        <f>SUM(AT70:AU70)</f>
        <v>148.9622</v>
      </c>
      <c r="AW70" s="122">
        <v>147.9828</v>
      </c>
      <c r="AX70" s="122">
        <v>0.27</v>
      </c>
      <c r="AY70" s="53">
        <f>SUM(AW70:AX70)</f>
        <v>148.25280000000001</v>
      </c>
      <c r="AZ70" s="122">
        <v>135.30240000000001</v>
      </c>
      <c r="BA70" s="122">
        <v>0.35260000000000002</v>
      </c>
      <c r="BB70" s="122">
        <f>SUM(AZ70:BA70)</f>
        <v>135.655</v>
      </c>
      <c r="BC70" s="122">
        <v>114.2501</v>
      </c>
      <c r="BD70" s="122">
        <v>1.3100000000000001E-2</v>
      </c>
      <c r="BE70" s="122">
        <f>SUM(BC70:BD70)</f>
        <v>114.2632</v>
      </c>
      <c r="BF70" s="122">
        <v>145.5119</v>
      </c>
      <c r="BG70" s="122">
        <v>2.0000000000000001E-4</v>
      </c>
      <c r="BH70" s="122">
        <f>SUM(BF70:BG70)</f>
        <v>145.5121</v>
      </c>
      <c r="BI70" s="122">
        <v>119.279</v>
      </c>
      <c r="BJ70" s="122">
        <v>0.33950000000000002</v>
      </c>
      <c r="BK70" s="122">
        <f>SUM(BI70:BJ70)</f>
        <v>119.6185</v>
      </c>
      <c r="BL70" s="122">
        <v>101.2894</v>
      </c>
      <c r="BM70" s="122">
        <v>0.33939999999999998</v>
      </c>
      <c r="BN70" s="122">
        <f>SUM(BL70:BM70)</f>
        <v>101.6288</v>
      </c>
      <c r="BO70" s="122">
        <v>153.84649999999999</v>
      </c>
      <c r="BP70" s="122">
        <v>9.5399999999999999E-2</v>
      </c>
      <c r="BQ70" s="122">
        <f>SUM(BO70:BP70)</f>
        <v>153.9419</v>
      </c>
      <c r="BR70" s="122">
        <v>125.40170000000001</v>
      </c>
      <c r="BS70" s="122">
        <v>9.5200000000000007E-2</v>
      </c>
      <c r="BT70" s="122">
        <f>SUM(BR70:BS70)</f>
        <v>125.49690000000001</v>
      </c>
      <c r="BU70" s="122">
        <v>114.8794</v>
      </c>
      <c r="BV70" s="122">
        <v>9.5000000000000001E-2</v>
      </c>
      <c r="BW70" s="122">
        <f>SUM(BU70:BV70)</f>
        <v>114.9744</v>
      </c>
      <c r="BX70" s="122">
        <v>132.98249999999999</v>
      </c>
      <c r="BY70" s="122">
        <v>2.9999999999999997E-4</v>
      </c>
      <c r="BZ70" s="122">
        <f>SUM(BX70:BY70)</f>
        <v>132.9828</v>
      </c>
      <c r="CA70" s="122">
        <v>145.39699999999999</v>
      </c>
      <c r="CB70" s="122">
        <v>1E-4</v>
      </c>
      <c r="CC70" s="53">
        <f>SUM(CA70:CB70)</f>
        <v>145.39709999999999</v>
      </c>
      <c r="CD70" s="122">
        <v>108.84569999999999</v>
      </c>
      <c r="CE70" s="122">
        <v>1E-4</v>
      </c>
      <c r="CF70" s="87">
        <f>SUM(CD70:CE70)</f>
        <v>108.8458</v>
      </c>
      <c r="CG70" s="122">
        <v>210.8665</v>
      </c>
      <c r="CH70" s="122">
        <v>2.9999999999999997E-4</v>
      </c>
      <c r="CI70" s="53">
        <f>SUM(CG70:CH70)</f>
        <v>210.86680000000001</v>
      </c>
      <c r="CJ70" s="122">
        <v>151.25569999999999</v>
      </c>
      <c r="CK70" s="122">
        <v>1E-4</v>
      </c>
      <c r="CL70" s="87">
        <f>SUM(CJ70:CK70)</f>
        <v>151.25579999999999</v>
      </c>
      <c r="CM70" s="122">
        <v>134.28270000000001</v>
      </c>
      <c r="CN70" s="122">
        <v>1E-4</v>
      </c>
      <c r="CO70" s="87">
        <f>SUM(CM70:CN70)</f>
        <v>134.28280000000001</v>
      </c>
      <c r="CP70" s="122">
        <v>134.28710000000001</v>
      </c>
      <c r="CQ70" s="122"/>
      <c r="CR70" s="87">
        <f>SUM(CP70:CQ70)</f>
        <v>134.28710000000001</v>
      </c>
      <c r="CS70" s="232"/>
      <c r="CT70" s="232"/>
      <c r="CU70" s="232"/>
      <c r="CV70" s="232"/>
      <c r="CW70" s="232"/>
      <c r="CX70" s="232"/>
      <c r="CY70" s="232"/>
      <c r="CZ70" s="232"/>
      <c r="DA70" s="232"/>
      <c r="DB70" s="232"/>
      <c r="DC70" s="232"/>
      <c r="DD70" s="232"/>
      <c r="DE70" s="232"/>
      <c r="DF70" s="232"/>
      <c r="DG70" s="232"/>
      <c r="DH70" s="232"/>
      <c r="DI70" s="232"/>
      <c r="DJ70" s="232"/>
      <c r="DK70" s="232"/>
      <c r="DL70" s="232"/>
      <c r="DM70" s="232"/>
      <c r="DN70" s="232"/>
      <c r="DO70" s="232"/>
      <c r="DP70" s="232"/>
      <c r="DQ70" s="232"/>
      <c r="DR70" s="232"/>
      <c r="DS70" s="232"/>
      <c r="DT70" s="232"/>
      <c r="DU70" s="232"/>
      <c r="DV70" s="232"/>
      <c r="DW70" s="232"/>
      <c r="DX70" s="232"/>
      <c r="DY70" s="232"/>
      <c r="DZ70" s="232"/>
      <c r="EA70" s="232"/>
      <c r="EB70" s="232"/>
      <c r="EC70" s="232"/>
      <c r="ED70" s="232"/>
      <c r="EE70" s="232"/>
      <c r="EF70" s="232"/>
      <c r="EG70" s="232"/>
      <c r="EH70" s="232"/>
      <c r="EI70" s="232"/>
      <c r="EJ70" s="232"/>
      <c r="EK70" s="232"/>
      <c r="EL70" s="232"/>
      <c r="EM70" s="232"/>
      <c r="EN70" s="232"/>
      <c r="EO70" s="232"/>
      <c r="EP70" s="232"/>
      <c r="EQ70" s="232"/>
      <c r="ER70" s="232"/>
      <c r="ES70" s="232"/>
      <c r="ET70" s="232"/>
      <c r="EU70" s="232"/>
      <c r="EV70" s="232"/>
      <c r="EW70" s="232"/>
      <c r="EX70" s="232"/>
      <c r="EY70" s="232"/>
      <c r="EZ70" s="232"/>
      <c r="FA70" s="232"/>
      <c r="FB70" s="232"/>
      <c r="FC70" s="232"/>
      <c r="FD70" s="232"/>
      <c r="FE70" s="232"/>
      <c r="FF70" s="232"/>
      <c r="FG70" s="232"/>
      <c r="FH70" s="232"/>
      <c r="FI70" s="232"/>
      <c r="FJ70" s="232"/>
      <c r="FK70" s="232"/>
      <c r="FL70" s="232"/>
      <c r="FM70" s="232"/>
      <c r="FN70" s="232"/>
      <c r="FO70" s="232"/>
      <c r="FP70" s="232"/>
      <c r="FQ70" s="232"/>
      <c r="FR70" s="232"/>
      <c r="FS70" s="232"/>
      <c r="FT70" s="232"/>
      <c r="FU70" s="232"/>
      <c r="FV70" s="232"/>
      <c r="FW70" s="232"/>
      <c r="FX70" s="232"/>
      <c r="FY70" s="232"/>
      <c r="FZ70" s="232"/>
      <c r="GA70" s="232"/>
      <c r="GB70" s="232"/>
    </row>
    <row r="71" spans="1:184" customFormat="1" x14ac:dyDescent="0.25">
      <c r="A71" s="155"/>
      <c r="B71" s="33"/>
      <c r="C71" s="33"/>
      <c r="D71" s="33"/>
      <c r="E71" s="33"/>
      <c r="F71" s="33"/>
      <c r="G71" s="33"/>
      <c r="H71" s="33"/>
      <c r="I71" s="33"/>
      <c r="J71" s="33"/>
      <c r="K71" s="24"/>
      <c r="L71" s="33"/>
      <c r="M71" s="24"/>
      <c r="N71" s="24"/>
      <c r="O71" s="24"/>
      <c r="P71" s="24"/>
      <c r="Q71" s="31"/>
      <c r="R71" s="31"/>
      <c r="S71" s="31"/>
      <c r="T71" s="31"/>
      <c r="U71" s="24"/>
      <c r="V71" s="24"/>
      <c r="W71" s="24"/>
      <c r="X71" s="24"/>
      <c r="Y71" s="24"/>
      <c r="Z71" s="24"/>
      <c r="AA71" s="385"/>
      <c r="AB71" s="24"/>
      <c r="AC71" s="24"/>
      <c r="AD71" s="31"/>
      <c r="AE71" s="24"/>
      <c r="AF71" s="24"/>
      <c r="AG71" s="24"/>
      <c r="AH71" s="24"/>
      <c r="AI71" s="24"/>
      <c r="AJ71" s="24"/>
      <c r="AK71" s="24"/>
      <c r="AL71" s="24"/>
      <c r="AM71" s="24"/>
      <c r="AN71" s="24"/>
      <c r="AO71" s="24"/>
      <c r="AP71" s="24"/>
      <c r="AQ71" s="24"/>
      <c r="AR71" s="24"/>
      <c r="AS71" s="211"/>
      <c r="AT71" s="24"/>
      <c r="AU71" s="24"/>
      <c r="AV71" s="24"/>
      <c r="AW71" s="24"/>
      <c r="AX71" s="24"/>
      <c r="AY71" s="24"/>
      <c r="AZ71" s="24"/>
      <c r="BA71" s="24"/>
      <c r="BB71" s="211"/>
      <c r="BC71" s="211"/>
      <c r="BD71" s="211"/>
      <c r="BE71" s="211"/>
      <c r="BF71" s="24"/>
      <c r="BG71" s="24"/>
      <c r="BH71" s="211"/>
      <c r="BI71" s="24"/>
      <c r="BJ71" s="24"/>
      <c r="BK71" s="385"/>
      <c r="BL71" s="24"/>
      <c r="BM71" s="24"/>
      <c r="BN71" s="385"/>
      <c r="BO71" s="24"/>
      <c r="BP71" s="24"/>
      <c r="BQ71" s="385"/>
      <c r="BR71" s="24"/>
      <c r="BS71" s="24"/>
      <c r="BT71" s="385"/>
      <c r="BU71" s="24"/>
      <c r="BV71" s="24"/>
      <c r="BW71" s="211"/>
      <c r="BX71" s="24"/>
      <c r="BY71" s="24"/>
      <c r="BZ71" s="211"/>
      <c r="CA71" s="24"/>
      <c r="CB71" s="24"/>
      <c r="CC71" s="409"/>
      <c r="CD71" s="24"/>
      <c r="CE71" s="24"/>
      <c r="CF71" s="24"/>
      <c r="CG71" s="24"/>
      <c r="CH71" s="24"/>
      <c r="CI71" s="385"/>
      <c r="CJ71" s="24"/>
      <c r="CK71" s="24"/>
      <c r="CL71" s="24"/>
      <c r="CM71" s="24"/>
      <c r="CN71" s="24"/>
      <c r="CO71" s="24"/>
      <c r="CP71" s="24"/>
      <c r="CQ71" s="24"/>
      <c r="CR71" s="24"/>
      <c r="CS71" s="232"/>
      <c r="CT71" s="232"/>
      <c r="CU71" s="232"/>
      <c r="CV71" s="232"/>
      <c r="CW71" s="232"/>
      <c r="CX71" s="232"/>
      <c r="CY71" s="232"/>
      <c r="CZ71" s="232"/>
      <c r="DA71" s="232"/>
      <c r="DB71" s="232"/>
      <c r="DC71" s="232"/>
      <c r="DD71" s="232"/>
      <c r="DE71" s="232"/>
      <c r="DF71" s="232"/>
      <c r="DG71" s="232"/>
      <c r="DH71" s="232"/>
      <c r="DI71" s="232"/>
      <c r="DJ71" s="232"/>
      <c r="DK71" s="232"/>
      <c r="DL71" s="232"/>
      <c r="DM71" s="232"/>
      <c r="DN71" s="232"/>
      <c r="DO71" s="232"/>
      <c r="DP71" s="232"/>
      <c r="DQ71" s="232"/>
      <c r="DR71" s="232"/>
      <c r="DS71" s="232"/>
      <c r="DT71" s="232"/>
      <c r="DU71" s="232"/>
      <c r="DV71" s="232"/>
      <c r="DW71" s="232"/>
      <c r="DX71" s="232"/>
      <c r="DY71" s="232"/>
      <c r="DZ71" s="232"/>
      <c r="EA71" s="232"/>
      <c r="EB71" s="232"/>
      <c r="EC71" s="232"/>
      <c r="ED71" s="232"/>
      <c r="EE71" s="232"/>
      <c r="EF71" s="232"/>
      <c r="EG71" s="232"/>
      <c r="EH71" s="232"/>
      <c r="EI71" s="232"/>
      <c r="EJ71" s="232"/>
      <c r="EK71" s="232"/>
      <c r="EL71" s="232"/>
      <c r="EM71" s="232"/>
      <c r="EN71" s="232"/>
      <c r="EO71" s="232"/>
      <c r="EP71" s="232"/>
      <c r="EQ71" s="232"/>
      <c r="ER71" s="232"/>
      <c r="ES71" s="232"/>
      <c r="ET71" s="232"/>
      <c r="EU71" s="232"/>
      <c r="EV71" s="232"/>
      <c r="EW71" s="232"/>
      <c r="EX71" s="232"/>
      <c r="EY71" s="232"/>
      <c r="EZ71" s="232"/>
      <c r="FA71" s="232"/>
      <c r="FB71" s="232"/>
      <c r="FC71" s="232"/>
      <c r="FD71" s="232"/>
      <c r="FE71" s="232"/>
      <c r="FF71" s="232"/>
      <c r="FG71" s="232"/>
      <c r="FH71" s="232"/>
      <c r="FI71" s="232"/>
      <c r="FJ71" s="232"/>
      <c r="FK71" s="232"/>
      <c r="FL71" s="232"/>
      <c r="FM71" s="232"/>
      <c r="FN71" s="232"/>
      <c r="FO71" s="232"/>
      <c r="FP71" s="232"/>
      <c r="FQ71" s="232"/>
      <c r="FR71" s="232"/>
      <c r="FS71" s="232"/>
      <c r="FT71" s="232"/>
      <c r="FU71" s="232"/>
      <c r="FV71" s="232"/>
      <c r="FW71" s="232"/>
      <c r="FX71" s="232"/>
      <c r="FY71" s="232"/>
      <c r="FZ71" s="232"/>
      <c r="GA71" s="232"/>
      <c r="GB71" s="232"/>
    </row>
    <row r="72" spans="1:184" s="90" customFormat="1" x14ac:dyDescent="0.25">
      <c r="A72" s="193" t="s">
        <v>235</v>
      </c>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c r="BJ72" s="126"/>
      <c r="BK72" s="126"/>
      <c r="BL72" s="126"/>
      <c r="BM72" s="126"/>
      <c r="BN72" s="126"/>
      <c r="BO72" s="126"/>
      <c r="BP72" s="126"/>
      <c r="BQ72" s="126"/>
      <c r="BR72" s="126"/>
      <c r="BS72" s="126"/>
      <c r="BT72" s="126"/>
      <c r="BU72" s="126"/>
      <c r="BV72" s="126"/>
      <c r="BW72" s="126"/>
      <c r="BX72" s="126"/>
      <c r="BY72" s="126"/>
      <c r="BZ72" s="126"/>
      <c r="CA72" s="126"/>
      <c r="CB72" s="126"/>
      <c r="CC72" s="126"/>
      <c r="CD72" s="126"/>
      <c r="CE72" s="126"/>
      <c r="CF72" s="126"/>
      <c r="CG72" s="126"/>
      <c r="CH72" s="126"/>
      <c r="CI72" s="126"/>
      <c r="CJ72" s="126"/>
      <c r="CK72" s="126"/>
      <c r="CL72" s="126"/>
      <c r="CM72" s="126"/>
      <c r="CN72" s="126"/>
      <c r="CO72" s="126"/>
      <c r="CP72" s="126"/>
      <c r="CQ72" s="126"/>
      <c r="CR72" s="126"/>
      <c r="CS72" s="232"/>
      <c r="CT72" s="232"/>
      <c r="CU72" s="232"/>
      <c r="CV72" s="232"/>
      <c r="CW72" s="232"/>
      <c r="CX72" s="232"/>
      <c r="CY72" s="232"/>
      <c r="CZ72" s="232"/>
      <c r="DA72" s="232"/>
      <c r="DB72" s="232"/>
      <c r="DC72" s="232"/>
      <c r="DD72" s="232"/>
      <c r="DE72" s="232"/>
      <c r="DF72" s="232"/>
      <c r="DG72" s="232"/>
      <c r="DH72" s="232"/>
      <c r="DI72" s="232"/>
      <c r="DJ72" s="232"/>
      <c r="DK72" s="232"/>
      <c r="DL72" s="232"/>
      <c r="DM72" s="232"/>
      <c r="DN72" s="232"/>
      <c r="DO72" s="232"/>
      <c r="DP72" s="232"/>
      <c r="DQ72" s="232"/>
      <c r="DR72" s="232"/>
      <c r="DS72" s="232"/>
      <c r="DT72" s="232"/>
      <c r="DU72" s="232"/>
      <c r="DV72" s="232"/>
      <c r="DW72" s="232"/>
      <c r="DX72" s="232"/>
      <c r="DY72" s="232"/>
      <c r="DZ72" s="232"/>
      <c r="EA72" s="232"/>
      <c r="EB72" s="232"/>
      <c r="EC72" s="232"/>
      <c r="ED72" s="232"/>
      <c r="EE72" s="232"/>
      <c r="EF72" s="232"/>
      <c r="EG72" s="232"/>
      <c r="EH72" s="232"/>
      <c r="EI72" s="232"/>
      <c r="EJ72" s="232"/>
      <c r="EK72" s="232"/>
      <c r="EL72" s="232"/>
      <c r="EM72" s="232"/>
      <c r="EN72" s="232"/>
      <c r="EO72" s="232"/>
      <c r="EP72" s="232"/>
      <c r="EQ72" s="232"/>
      <c r="ER72" s="232"/>
      <c r="ES72" s="232"/>
      <c r="ET72" s="232"/>
      <c r="EU72" s="232"/>
      <c r="EV72" s="232"/>
      <c r="EW72" s="232"/>
      <c r="EX72" s="232"/>
      <c r="EY72" s="232"/>
      <c r="EZ72" s="232"/>
      <c r="FA72" s="232"/>
      <c r="FB72" s="232"/>
      <c r="FC72" s="232"/>
      <c r="FD72" s="232"/>
      <c r="FE72" s="232"/>
      <c r="FF72" s="232"/>
      <c r="FG72" s="232"/>
      <c r="FH72" s="232"/>
      <c r="FI72" s="232"/>
      <c r="FJ72" s="232"/>
      <c r="FK72" s="232"/>
      <c r="FL72" s="232"/>
      <c r="FM72" s="232"/>
      <c r="FN72" s="232"/>
      <c r="FO72" s="232"/>
      <c r="FP72" s="232"/>
      <c r="FQ72" s="232"/>
      <c r="FR72" s="232"/>
      <c r="FS72" s="232"/>
      <c r="FT72" s="232"/>
      <c r="FU72" s="232"/>
      <c r="FV72" s="232"/>
      <c r="FW72" s="232"/>
      <c r="FX72" s="232"/>
      <c r="FY72" s="232"/>
      <c r="FZ72" s="232"/>
      <c r="GA72" s="232"/>
      <c r="GB72" s="232"/>
    </row>
    <row r="73" spans="1:184" customFormat="1" x14ac:dyDescent="0.25">
      <c r="A73" s="155" t="s">
        <v>37</v>
      </c>
      <c r="B73" s="29"/>
      <c r="C73" s="29"/>
      <c r="D73" s="29"/>
      <c r="E73" s="29"/>
      <c r="F73" s="29"/>
      <c r="G73" s="29"/>
      <c r="H73" s="29"/>
      <c r="I73" s="29"/>
      <c r="J73" s="29"/>
      <c r="K73" s="50"/>
      <c r="L73" s="29"/>
      <c r="M73" s="50"/>
      <c r="N73" s="50"/>
      <c r="O73" s="50"/>
      <c r="P73" s="50"/>
      <c r="Q73" s="177"/>
      <c r="R73" s="177"/>
      <c r="S73" s="177"/>
      <c r="T73" s="177"/>
      <c r="U73" s="50"/>
      <c r="V73" s="50"/>
      <c r="W73" s="50"/>
      <c r="X73" s="50"/>
      <c r="Y73" s="50"/>
      <c r="Z73" s="50"/>
      <c r="AA73" s="48"/>
      <c r="AB73" s="50"/>
      <c r="AC73" s="50"/>
      <c r="AD73" s="177"/>
      <c r="AE73" s="50"/>
      <c r="AF73" s="50"/>
      <c r="AG73" s="50"/>
      <c r="AH73" s="50"/>
      <c r="AI73" s="50"/>
      <c r="AJ73" s="50"/>
      <c r="AK73" s="50"/>
      <c r="AL73" s="50"/>
      <c r="AM73" s="50"/>
      <c r="AN73" s="50"/>
      <c r="AO73" s="50"/>
      <c r="AP73" s="50"/>
      <c r="AQ73" s="50"/>
      <c r="AR73" s="50"/>
      <c r="AS73" s="48"/>
      <c r="AT73" s="50"/>
      <c r="AU73" s="50"/>
      <c r="AV73" s="50"/>
      <c r="AW73" s="50"/>
      <c r="AX73" s="50"/>
      <c r="AY73" s="50"/>
      <c r="AZ73" s="50"/>
      <c r="BA73" s="50"/>
      <c r="BB73" s="48"/>
      <c r="BC73" s="48"/>
      <c r="BD73" s="48"/>
      <c r="BE73" s="48"/>
      <c r="BF73" s="50"/>
      <c r="BG73" s="50"/>
      <c r="BH73" s="48"/>
      <c r="BI73" s="50"/>
      <c r="BJ73" s="50"/>
      <c r="BK73" s="48"/>
      <c r="BL73" s="50"/>
      <c r="BM73" s="50"/>
      <c r="BN73" s="48"/>
      <c r="BO73" s="50"/>
      <c r="BP73" s="50"/>
      <c r="BQ73" s="48"/>
      <c r="BR73" s="50"/>
      <c r="BS73" s="50"/>
      <c r="BT73" s="48"/>
      <c r="BU73" s="50"/>
      <c r="BV73" s="50"/>
      <c r="BW73" s="48"/>
      <c r="BX73" s="50"/>
      <c r="BY73" s="50"/>
      <c r="BZ73" s="48"/>
      <c r="CA73" s="50"/>
      <c r="CB73" s="50"/>
      <c r="CC73" s="48"/>
      <c r="CD73" s="50"/>
      <c r="CE73" s="50"/>
      <c r="CF73" s="50"/>
      <c r="CG73" s="50"/>
      <c r="CH73" s="50"/>
      <c r="CI73" s="48"/>
      <c r="CJ73" s="50"/>
      <c r="CK73" s="50"/>
      <c r="CL73" s="50"/>
      <c r="CM73" s="50"/>
      <c r="CN73" s="50"/>
      <c r="CO73" s="50"/>
      <c r="CP73" s="50"/>
      <c r="CQ73" s="50"/>
      <c r="CR73" s="50"/>
      <c r="CS73" s="232"/>
      <c r="CT73" s="232"/>
      <c r="CU73" s="232"/>
      <c r="CV73" s="232"/>
      <c r="CW73" s="232"/>
      <c r="CX73" s="232"/>
      <c r="CY73" s="232"/>
      <c r="CZ73" s="232"/>
      <c r="DA73" s="232"/>
      <c r="DB73" s="232"/>
      <c r="DC73" s="232"/>
      <c r="DD73" s="232"/>
      <c r="DE73" s="232"/>
      <c r="DF73" s="232"/>
      <c r="DG73" s="232"/>
      <c r="DH73" s="232"/>
      <c r="DI73" s="232"/>
      <c r="DJ73" s="232"/>
      <c r="DK73" s="232"/>
      <c r="DL73" s="232"/>
      <c r="DM73" s="232"/>
      <c r="DN73" s="232"/>
      <c r="DO73" s="232"/>
      <c r="DP73" s="232"/>
      <c r="DQ73" s="232"/>
      <c r="DR73" s="232"/>
      <c r="DS73" s="232"/>
      <c r="DT73" s="232"/>
      <c r="DU73" s="232"/>
      <c r="DV73" s="232"/>
      <c r="DW73" s="232"/>
      <c r="DX73" s="232"/>
      <c r="DY73" s="232"/>
      <c r="DZ73" s="232"/>
      <c r="EA73" s="232"/>
      <c r="EB73" s="232"/>
      <c r="EC73" s="232"/>
      <c r="ED73" s="232"/>
      <c r="EE73" s="232"/>
      <c r="EF73" s="232"/>
      <c r="EG73" s="232"/>
      <c r="EH73" s="232"/>
      <c r="EI73" s="232"/>
      <c r="EJ73" s="232"/>
      <c r="EK73" s="232"/>
      <c r="EL73" s="232"/>
      <c r="EM73" s="232"/>
      <c r="EN73" s="232"/>
      <c r="EO73" s="232"/>
      <c r="EP73" s="232"/>
      <c r="EQ73" s="232"/>
      <c r="ER73" s="232"/>
      <c r="ES73" s="232"/>
      <c r="ET73" s="232"/>
      <c r="EU73" s="232"/>
      <c r="EV73" s="232"/>
      <c r="EW73" s="232"/>
      <c r="EX73" s="232"/>
      <c r="EY73" s="232"/>
      <c r="EZ73" s="232"/>
      <c r="FA73" s="232"/>
      <c r="FB73" s="232"/>
      <c r="FC73" s="232"/>
      <c r="FD73" s="232"/>
      <c r="FE73" s="232"/>
      <c r="FF73" s="232"/>
      <c r="FG73" s="232"/>
      <c r="FH73" s="232"/>
      <c r="FI73" s="232"/>
      <c r="FJ73" s="232"/>
      <c r="FK73" s="232"/>
      <c r="FL73" s="232"/>
      <c r="FM73" s="232"/>
      <c r="FN73" s="232"/>
      <c r="FO73" s="232"/>
      <c r="FP73" s="232"/>
      <c r="FQ73" s="232"/>
      <c r="FR73" s="232"/>
      <c r="FS73" s="232"/>
      <c r="FT73" s="232"/>
      <c r="FU73" s="232"/>
      <c r="FV73" s="232"/>
      <c r="FW73" s="232"/>
      <c r="FX73" s="232"/>
      <c r="FY73" s="232"/>
      <c r="FZ73" s="232"/>
      <c r="GA73" s="232"/>
      <c r="GB73" s="232"/>
    </row>
    <row r="74" spans="1:184" customFormat="1" x14ac:dyDescent="0.25">
      <c r="A74" s="155" t="s">
        <v>38</v>
      </c>
      <c r="B74" s="29"/>
      <c r="C74" s="29"/>
      <c r="D74" s="29"/>
      <c r="E74" s="29"/>
      <c r="F74" s="29"/>
      <c r="G74" s="29"/>
      <c r="H74" s="29"/>
      <c r="I74" s="29"/>
      <c r="J74" s="29"/>
      <c r="K74" s="50"/>
      <c r="L74" s="29"/>
      <c r="M74" s="50"/>
      <c r="N74" s="50"/>
      <c r="O74" s="50"/>
      <c r="P74" s="50"/>
      <c r="Q74" s="177"/>
      <c r="R74" s="177"/>
      <c r="S74" s="177"/>
      <c r="T74" s="177"/>
      <c r="U74" s="50"/>
      <c r="V74" s="50"/>
      <c r="W74" s="50"/>
      <c r="X74" s="50"/>
      <c r="Y74" s="50"/>
      <c r="Z74" s="50"/>
      <c r="AA74" s="48"/>
      <c r="AB74" s="50"/>
      <c r="AC74" s="50"/>
      <c r="AD74" s="177"/>
      <c r="AE74" s="50"/>
      <c r="AF74" s="50"/>
      <c r="AG74" s="50"/>
      <c r="AH74" s="50"/>
      <c r="AI74" s="50"/>
      <c r="AJ74" s="50"/>
      <c r="AK74" s="50"/>
      <c r="AL74" s="50"/>
      <c r="AM74" s="50"/>
      <c r="AN74" s="50"/>
      <c r="AO74" s="50"/>
      <c r="AP74" s="50"/>
      <c r="AQ74" s="50"/>
      <c r="AR74" s="50"/>
      <c r="AS74" s="48"/>
      <c r="AT74" s="50"/>
      <c r="AU74" s="50"/>
      <c r="AV74" s="50"/>
      <c r="AW74" s="50"/>
      <c r="AX74" s="50"/>
      <c r="AY74" s="50"/>
      <c r="AZ74" s="50"/>
      <c r="BA74" s="50"/>
      <c r="BB74" s="48"/>
      <c r="BC74" s="48"/>
      <c r="BD74" s="48"/>
      <c r="BE74" s="48"/>
      <c r="BF74" s="50"/>
      <c r="BG74" s="50"/>
      <c r="BH74" s="48"/>
      <c r="BI74" s="50"/>
      <c r="BJ74" s="50"/>
      <c r="BK74" s="48"/>
      <c r="BL74" s="50"/>
      <c r="BM74" s="50"/>
      <c r="BN74" s="48"/>
      <c r="BO74" s="50"/>
      <c r="BP74" s="50"/>
      <c r="BQ74" s="48"/>
      <c r="BR74" s="50"/>
      <c r="BS74" s="50"/>
      <c r="BT74" s="48"/>
      <c r="BU74" s="50"/>
      <c r="BV74" s="50"/>
      <c r="BW74" s="48"/>
      <c r="BX74" s="50"/>
      <c r="BY74" s="50"/>
      <c r="BZ74" s="48"/>
      <c r="CA74" s="50"/>
      <c r="CB74" s="50"/>
      <c r="CC74" s="48"/>
      <c r="CD74" s="50"/>
      <c r="CE74" s="50"/>
      <c r="CF74" s="50"/>
      <c r="CG74" s="50"/>
      <c r="CH74" s="50"/>
      <c r="CI74" s="48"/>
      <c r="CJ74" s="50"/>
      <c r="CK74" s="50"/>
      <c r="CL74" s="50"/>
      <c r="CM74" s="50"/>
      <c r="CN74" s="50"/>
      <c r="CO74" s="50"/>
      <c r="CP74" s="50"/>
      <c r="CQ74" s="50"/>
      <c r="CR74" s="50"/>
      <c r="CS74" s="232"/>
      <c r="CT74" s="232"/>
      <c r="CU74" s="232"/>
      <c r="CV74" s="232"/>
      <c r="CW74" s="232"/>
      <c r="CX74" s="232"/>
      <c r="CY74" s="232"/>
      <c r="CZ74" s="232"/>
      <c r="DA74" s="232"/>
      <c r="DB74" s="232"/>
      <c r="DC74" s="232"/>
      <c r="DD74" s="232"/>
      <c r="DE74" s="232"/>
      <c r="DF74" s="232"/>
      <c r="DG74" s="232"/>
      <c r="DH74" s="232"/>
      <c r="DI74" s="232"/>
      <c r="DJ74" s="232"/>
      <c r="DK74" s="232"/>
      <c r="DL74" s="232"/>
      <c r="DM74" s="232"/>
      <c r="DN74" s="232"/>
      <c r="DO74" s="232"/>
      <c r="DP74" s="232"/>
      <c r="DQ74" s="232"/>
      <c r="DR74" s="232"/>
      <c r="DS74" s="232"/>
      <c r="DT74" s="232"/>
      <c r="DU74" s="232"/>
      <c r="DV74" s="232"/>
      <c r="DW74" s="232"/>
      <c r="DX74" s="232"/>
      <c r="DY74" s="232"/>
      <c r="DZ74" s="232"/>
      <c r="EA74" s="232"/>
      <c r="EB74" s="232"/>
      <c r="EC74" s="232"/>
      <c r="ED74" s="232"/>
      <c r="EE74" s="232"/>
      <c r="EF74" s="232"/>
      <c r="EG74" s="232"/>
      <c r="EH74" s="232"/>
      <c r="EI74" s="232"/>
      <c r="EJ74" s="232"/>
      <c r="EK74" s="232"/>
      <c r="EL74" s="232"/>
      <c r="EM74" s="232"/>
      <c r="EN74" s="232"/>
      <c r="EO74" s="232"/>
      <c r="EP74" s="232"/>
      <c r="EQ74" s="232"/>
      <c r="ER74" s="232"/>
      <c r="ES74" s="232"/>
      <c r="ET74" s="232"/>
      <c r="EU74" s="232"/>
      <c r="EV74" s="232"/>
      <c r="EW74" s="232"/>
      <c r="EX74" s="232"/>
      <c r="EY74" s="232"/>
      <c r="EZ74" s="232"/>
      <c r="FA74" s="232"/>
      <c r="FB74" s="232"/>
      <c r="FC74" s="232"/>
      <c r="FD74" s="232"/>
      <c r="FE74" s="232"/>
      <c r="FF74" s="232"/>
      <c r="FG74" s="232"/>
      <c r="FH74" s="232"/>
      <c r="FI74" s="232"/>
      <c r="FJ74" s="232"/>
      <c r="FK74" s="232"/>
      <c r="FL74" s="232"/>
      <c r="FM74" s="232"/>
      <c r="FN74" s="232"/>
      <c r="FO74" s="232"/>
      <c r="FP74" s="232"/>
      <c r="FQ74" s="232"/>
      <c r="FR74" s="232"/>
      <c r="FS74" s="232"/>
      <c r="FT74" s="232"/>
      <c r="FU74" s="232"/>
      <c r="FV74" s="232"/>
      <c r="FW74" s="232"/>
      <c r="FX74" s="232"/>
      <c r="FY74" s="232"/>
      <c r="FZ74" s="232"/>
      <c r="GA74" s="232"/>
      <c r="GB74" s="232"/>
    </row>
    <row r="75" spans="1:184" customFormat="1" x14ac:dyDescent="0.25">
      <c r="A75" s="155" t="s">
        <v>39</v>
      </c>
      <c r="B75" s="29"/>
      <c r="C75" s="29"/>
      <c r="D75" s="29"/>
      <c r="E75" s="29"/>
      <c r="F75" s="29"/>
      <c r="G75" s="29"/>
      <c r="H75" s="29"/>
      <c r="I75" s="29"/>
      <c r="J75" s="29"/>
      <c r="K75" s="50"/>
      <c r="L75" s="29"/>
      <c r="M75" s="50"/>
      <c r="N75" s="50"/>
      <c r="O75" s="50"/>
      <c r="P75" s="50"/>
      <c r="Q75" s="177"/>
      <c r="R75" s="177"/>
      <c r="S75" s="177"/>
      <c r="T75" s="177"/>
      <c r="U75" s="50"/>
      <c r="V75" s="50"/>
      <c r="W75" s="50"/>
      <c r="X75" s="50"/>
      <c r="Y75" s="50"/>
      <c r="Z75" s="50"/>
      <c r="AA75" s="48"/>
      <c r="AB75" s="50"/>
      <c r="AC75" s="50"/>
      <c r="AD75" s="177"/>
      <c r="AE75" s="50"/>
      <c r="AF75" s="50"/>
      <c r="AG75" s="50"/>
      <c r="AH75" s="50"/>
      <c r="AI75" s="50"/>
      <c r="AJ75" s="50"/>
      <c r="AK75" s="50"/>
      <c r="AL75" s="50"/>
      <c r="AM75" s="50"/>
      <c r="AN75" s="50"/>
      <c r="AO75" s="50"/>
      <c r="AP75" s="50"/>
      <c r="AQ75" s="50"/>
      <c r="AR75" s="50"/>
      <c r="AS75" s="48"/>
      <c r="AT75" s="50"/>
      <c r="AU75" s="50"/>
      <c r="AV75" s="50"/>
      <c r="AW75" s="50"/>
      <c r="AX75" s="50"/>
      <c r="AY75" s="50"/>
      <c r="AZ75" s="50"/>
      <c r="BA75" s="50"/>
      <c r="BB75" s="48"/>
      <c r="BC75" s="48"/>
      <c r="BD75" s="48"/>
      <c r="BE75" s="48"/>
      <c r="BF75" s="50"/>
      <c r="BG75" s="50"/>
      <c r="BH75" s="48"/>
      <c r="BI75" s="50"/>
      <c r="BJ75" s="50"/>
      <c r="BK75" s="48"/>
      <c r="BL75" s="50"/>
      <c r="BM75" s="50"/>
      <c r="BN75" s="48"/>
      <c r="BO75" s="50"/>
      <c r="BP75" s="50"/>
      <c r="BQ75" s="48"/>
      <c r="BR75" s="50"/>
      <c r="BS75" s="50"/>
      <c r="BT75" s="48"/>
      <c r="BU75" s="50"/>
      <c r="BV75" s="50"/>
      <c r="BW75" s="48"/>
      <c r="BX75" s="50"/>
      <c r="BY75" s="50"/>
      <c r="BZ75" s="48"/>
      <c r="CA75" s="50"/>
      <c r="CB75" s="50"/>
      <c r="CC75" s="48"/>
      <c r="CD75" s="50"/>
      <c r="CE75" s="50"/>
      <c r="CF75" s="50"/>
      <c r="CG75" s="50"/>
      <c r="CH75" s="50"/>
      <c r="CI75" s="48"/>
      <c r="CJ75" s="50"/>
      <c r="CK75" s="50"/>
      <c r="CL75" s="50"/>
      <c r="CM75" s="50"/>
      <c r="CN75" s="50"/>
      <c r="CO75" s="50"/>
      <c r="CP75" s="50"/>
      <c r="CQ75" s="50"/>
      <c r="CR75" s="50"/>
      <c r="CS75" s="232"/>
      <c r="CT75" s="232"/>
      <c r="CU75" s="232"/>
      <c r="CV75" s="232"/>
      <c r="CW75" s="232"/>
      <c r="CX75" s="232"/>
      <c r="CY75" s="232"/>
      <c r="CZ75" s="232"/>
      <c r="DA75" s="232"/>
      <c r="DB75" s="232"/>
      <c r="DC75" s="232"/>
      <c r="DD75" s="232"/>
      <c r="DE75" s="232"/>
      <c r="DF75" s="232"/>
      <c r="DG75" s="232"/>
      <c r="DH75" s="232"/>
      <c r="DI75" s="232"/>
      <c r="DJ75" s="232"/>
      <c r="DK75" s="232"/>
      <c r="DL75" s="232"/>
      <c r="DM75" s="232"/>
      <c r="DN75" s="232"/>
      <c r="DO75" s="232"/>
      <c r="DP75" s="232"/>
      <c r="DQ75" s="232"/>
      <c r="DR75" s="232"/>
      <c r="DS75" s="232"/>
      <c r="DT75" s="232"/>
      <c r="DU75" s="232"/>
      <c r="DV75" s="232"/>
      <c r="DW75" s="232"/>
      <c r="DX75" s="232"/>
      <c r="DY75" s="232"/>
      <c r="DZ75" s="232"/>
      <c r="EA75" s="232"/>
      <c r="EB75" s="232"/>
      <c r="EC75" s="232"/>
      <c r="ED75" s="232"/>
      <c r="EE75" s="232"/>
      <c r="EF75" s="232"/>
      <c r="EG75" s="232"/>
      <c r="EH75" s="232"/>
      <c r="EI75" s="232"/>
      <c r="EJ75" s="232"/>
      <c r="EK75" s="232"/>
      <c r="EL75" s="232"/>
      <c r="EM75" s="232"/>
      <c r="EN75" s="232"/>
      <c r="EO75" s="232"/>
      <c r="EP75" s="232"/>
      <c r="EQ75" s="232"/>
      <c r="ER75" s="232"/>
      <c r="ES75" s="232"/>
      <c r="ET75" s="232"/>
      <c r="EU75" s="232"/>
      <c r="EV75" s="232"/>
      <c r="EW75" s="232"/>
      <c r="EX75" s="232"/>
      <c r="EY75" s="232"/>
      <c r="EZ75" s="232"/>
      <c r="FA75" s="232"/>
      <c r="FB75" s="232"/>
      <c r="FC75" s="232"/>
      <c r="FD75" s="232"/>
      <c r="FE75" s="232"/>
      <c r="FF75" s="232"/>
      <c r="FG75" s="232"/>
      <c r="FH75" s="232"/>
      <c r="FI75" s="232"/>
      <c r="FJ75" s="232"/>
      <c r="FK75" s="232"/>
      <c r="FL75" s="232"/>
      <c r="FM75" s="232"/>
      <c r="FN75" s="232"/>
      <c r="FO75" s="232"/>
      <c r="FP75" s="232"/>
      <c r="FQ75" s="232"/>
      <c r="FR75" s="232"/>
      <c r="FS75" s="232"/>
      <c r="FT75" s="232"/>
      <c r="FU75" s="232"/>
      <c r="FV75" s="232"/>
      <c r="FW75" s="232"/>
      <c r="FX75" s="232"/>
      <c r="FY75" s="232"/>
      <c r="FZ75" s="232"/>
      <c r="GA75" s="232"/>
      <c r="GB75" s="232"/>
    </row>
    <row r="76" spans="1:184" customFormat="1" x14ac:dyDescent="0.25">
      <c r="A76" s="155" t="s">
        <v>167</v>
      </c>
      <c r="B76" s="31">
        <v>16.761399999999998</v>
      </c>
      <c r="C76" s="31">
        <v>1.4633</v>
      </c>
      <c r="D76" s="31">
        <v>18.224699999999999</v>
      </c>
      <c r="E76" s="31">
        <v>19.0885</v>
      </c>
      <c r="F76" s="31">
        <v>1.8003</v>
      </c>
      <c r="G76" s="31">
        <v>20.8888</v>
      </c>
      <c r="H76" s="31">
        <v>0</v>
      </c>
      <c r="I76" s="31">
        <v>19.037099999999999</v>
      </c>
      <c r="J76" s="31">
        <v>1.4507000000000001</v>
      </c>
      <c r="K76" s="127">
        <v>20.4878</v>
      </c>
      <c r="L76" s="127"/>
      <c r="M76" s="85">
        <v>18.361000000000001</v>
      </c>
      <c r="N76" s="85">
        <v>1.4255</v>
      </c>
      <c r="O76" s="85">
        <f>N76+M76</f>
        <v>19.7865</v>
      </c>
      <c r="P76" s="85"/>
      <c r="Q76" s="127">
        <v>19.5261</v>
      </c>
      <c r="R76" s="127">
        <v>1.5006999999999999</v>
      </c>
      <c r="S76" s="127">
        <v>21.026800000000001</v>
      </c>
      <c r="T76" s="127"/>
      <c r="U76" s="85">
        <v>18.8261</v>
      </c>
      <c r="V76" s="85">
        <v>1.6207</v>
      </c>
      <c r="W76" s="85">
        <f>V76+U76</f>
        <v>20.4468</v>
      </c>
      <c r="X76" s="85"/>
      <c r="Y76" s="85">
        <v>18.819700000000001</v>
      </c>
      <c r="Z76" s="85">
        <v>1.6072</v>
      </c>
      <c r="AA76" s="41">
        <f>SUM(Y76:Z76)</f>
        <v>20.4269</v>
      </c>
      <c r="AB76" s="85">
        <v>1.6504000000000001</v>
      </c>
      <c r="AC76" s="85"/>
      <c r="AD76" s="127">
        <f>AC76+AB76</f>
        <v>1.6504000000000001</v>
      </c>
      <c r="AE76" s="127">
        <v>3.6006999999999998</v>
      </c>
      <c r="AF76" s="127"/>
      <c r="AG76" s="85">
        <f>SUM(AE76:AF76)</f>
        <v>3.6006999999999998</v>
      </c>
      <c r="AH76" s="127">
        <v>3.2606999999999999</v>
      </c>
      <c r="AI76" s="127">
        <v>0</v>
      </c>
      <c r="AJ76" s="85">
        <f>AI76+AH76</f>
        <v>3.2606999999999999</v>
      </c>
      <c r="AK76" s="127">
        <v>2.5007000000000001</v>
      </c>
      <c r="AL76" s="127"/>
      <c r="AM76" s="85">
        <f>SUM(AK76:AL76)</f>
        <v>2.5007000000000001</v>
      </c>
      <c r="AN76" s="127">
        <v>7.7504999999999997</v>
      </c>
      <c r="AO76" s="127">
        <v>0</v>
      </c>
      <c r="AP76" s="85">
        <f>AO76+AN76</f>
        <v>7.7504999999999997</v>
      </c>
      <c r="AQ76" s="85">
        <v>7.4497999999999998</v>
      </c>
      <c r="AR76" s="85">
        <v>0</v>
      </c>
      <c r="AS76" s="41">
        <f>SUM(AQ76:AR76)</f>
        <v>7.4497999999999998</v>
      </c>
      <c r="AT76" s="127">
        <v>5.8506999999999998</v>
      </c>
      <c r="AU76" s="127">
        <v>0</v>
      </c>
      <c r="AV76" s="85">
        <f>AU76+AT76</f>
        <v>5.8506999999999998</v>
      </c>
      <c r="AW76" s="127">
        <v>5.8506999999999998</v>
      </c>
      <c r="AX76" s="127">
        <v>0</v>
      </c>
      <c r="AY76" s="85">
        <f>AX76+AW76</f>
        <v>5.8506999999999998</v>
      </c>
      <c r="AZ76" s="219">
        <v>6.9561999999999999</v>
      </c>
      <c r="BA76" s="219">
        <v>0</v>
      </c>
      <c r="BB76" s="41">
        <f>SUM(AZ76:BA76)</f>
        <v>6.9561999999999999</v>
      </c>
      <c r="BC76" s="41">
        <v>6.6794000000000002</v>
      </c>
      <c r="BD76" s="41">
        <v>0</v>
      </c>
      <c r="BE76" s="41">
        <f>SUM(BC76:BD76)</f>
        <v>6.6794000000000002</v>
      </c>
      <c r="BF76" s="219">
        <v>7.9006999999999996</v>
      </c>
      <c r="BG76" s="219">
        <v>0</v>
      </c>
      <c r="BH76" s="41">
        <f>SUM(BF76:BG76)</f>
        <v>7.9006999999999996</v>
      </c>
      <c r="BI76" s="226">
        <v>9.4007000000000005</v>
      </c>
      <c r="BJ76" s="226">
        <v>0</v>
      </c>
      <c r="BK76" s="41">
        <f>SUM(BI76:BJ76)</f>
        <v>9.4007000000000005</v>
      </c>
      <c r="BL76" s="85">
        <v>9.4600000000000009</v>
      </c>
      <c r="BM76" s="85">
        <v>0</v>
      </c>
      <c r="BN76" s="41">
        <f>SUM(BL76:BM76)</f>
        <v>9.4600000000000009</v>
      </c>
      <c r="BO76" s="226">
        <v>10.700699999999999</v>
      </c>
      <c r="BP76" s="226">
        <v>0</v>
      </c>
      <c r="BQ76" s="41">
        <f>SUM(BO76:BP76)</f>
        <v>10.700699999999999</v>
      </c>
      <c r="BR76" s="85">
        <v>10.501200000000001</v>
      </c>
      <c r="BS76" s="85">
        <v>0</v>
      </c>
      <c r="BT76" s="41">
        <f>SUM(BR76:BS76)</f>
        <v>10.501200000000001</v>
      </c>
      <c r="BU76" s="85">
        <v>10.392799999999999</v>
      </c>
      <c r="BV76" s="85"/>
      <c r="BW76" s="41">
        <f>SUM(BU76:BV76)</f>
        <v>10.392799999999999</v>
      </c>
      <c r="BX76" s="85">
        <v>11.7752</v>
      </c>
      <c r="BY76" s="85">
        <v>0</v>
      </c>
      <c r="BZ76" s="41">
        <f>SUM(BX76:BY76)</f>
        <v>11.7752</v>
      </c>
      <c r="CA76" s="24">
        <v>13.775</v>
      </c>
      <c r="CB76" s="24"/>
      <c r="CC76" s="409">
        <f>SUM(CA76:CB76)</f>
        <v>13.775</v>
      </c>
      <c r="CD76" s="24">
        <v>13.770899999999999</v>
      </c>
      <c r="CE76" s="24"/>
      <c r="CF76" s="211">
        <f>SUM(CD76:CE76)</f>
        <v>13.770899999999999</v>
      </c>
      <c r="CG76" s="24">
        <v>15.2752</v>
      </c>
      <c r="CH76" s="24"/>
      <c r="CI76" s="385">
        <f>SUM(CG76:CH76)</f>
        <v>15.2752</v>
      </c>
      <c r="CJ76" s="24">
        <v>16.5441</v>
      </c>
      <c r="CK76" s="24"/>
      <c r="CL76" s="211">
        <f>SUM(CJ76:CK76)</f>
        <v>16.5441</v>
      </c>
      <c r="CM76" s="24">
        <v>18.295200000000001</v>
      </c>
      <c r="CN76" s="24"/>
      <c r="CO76" s="211">
        <f>SUM(CM76:CN76)</f>
        <v>18.295200000000001</v>
      </c>
      <c r="CP76" s="24">
        <v>18.295200000000001</v>
      </c>
      <c r="CQ76" s="24"/>
      <c r="CR76" s="405">
        <f>SUM(CP76:CQ76)</f>
        <v>18.295200000000001</v>
      </c>
      <c r="CS76" s="232"/>
      <c r="CT76" s="232"/>
      <c r="CU76" s="232"/>
      <c r="CV76" s="232"/>
      <c r="CW76" s="232"/>
      <c r="CX76" s="232"/>
      <c r="CY76" s="232"/>
      <c r="CZ76" s="232"/>
      <c r="DA76" s="232"/>
      <c r="DB76" s="232"/>
      <c r="DC76" s="232"/>
      <c r="DD76" s="232"/>
      <c r="DE76" s="232"/>
      <c r="DF76" s="232"/>
      <c r="DG76" s="232"/>
      <c r="DH76" s="232"/>
      <c r="DI76" s="232"/>
      <c r="DJ76" s="232"/>
      <c r="DK76" s="232"/>
      <c r="DL76" s="232"/>
      <c r="DM76" s="232"/>
      <c r="DN76" s="232"/>
      <c r="DO76" s="232"/>
      <c r="DP76" s="232"/>
      <c r="DQ76" s="232"/>
      <c r="DR76" s="232"/>
      <c r="DS76" s="232"/>
      <c r="DT76" s="232"/>
      <c r="DU76" s="232"/>
      <c r="DV76" s="232"/>
      <c r="DW76" s="232"/>
      <c r="DX76" s="232"/>
      <c r="DY76" s="232"/>
      <c r="DZ76" s="232"/>
      <c r="EA76" s="232"/>
      <c r="EB76" s="232"/>
      <c r="EC76" s="232"/>
      <c r="ED76" s="232"/>
      <c r="EE76" s="232"/>
      <c r="EF76" s="232"/>
      <c r="EG76" s="232"/>
      <c r="EH76" s="232"/>
      <c r="EI76" s="232"/>
      <c r="EJ76" s="232"/>
      <c r="EK76" s="232"/>
      <c r="EL76" s="232"/>
      <c r="EM76" s="232"/>
      <c r="EN76" s="232"/>
      <c r="EO76" s="232"/>
      <c r="EP76" s="232"/>
      <c r="EQ76" s="232"/>
      <c r="ER76" s="232"/>
      <c r="ES76" s="232"/>
      <c r="ET76" s="232"/>
      <c r="EU76" s="232"/>
      <c r="EV76" s="232"/>
      <c r="EW76" s="232"/>
      <c r="EX76" s="232"/>
      <c r="EY76" s="232"/>
      <c r="EZ76" s="232"/>
      <c r="FA76" s="232"/>
      <c r="FB76" s="232"/>
      <c r="FC76" s="232"/>
      <c r="FD76" s="232"/>
      <c r="FE76" s="232"/>
      <c r="FF76" s="232"/>
      <c r="FG76" s="232"/>
      <c r="FH76" s="232"/>
      <c r="FI76" s="232"/>
      <c r="FJ76" s="232"/>
      <c r="FK76" s="232"/>
      <c r="FL76" s="232"/>
      <c r="FM76" s="232"/>
      <c r="FN76" s="232"/>
      <c r="FO76" s="232"/>
      <c r="FP76" s="232"/>
      <c r="FQ76" s="232"/>
      <c r="FR76" s="232"/>
      <c r="FS76" s="232"/>
      <c r="FT76" s="232"/>
      <c r="FU76" s="232"/>
      <c r="FV76" s="232"/>
      <c r="FW76" s="232"/>
      <c r="FX76" s="232"/>
      <c r="FY76" s="232"/>
      <c r="FZ76" s="232"/>
      <c r="GA76" s="232"/>
      <c r="GB76" s="232"/>
    </row>
    <row r="77" spans="1:184" customFormat="1" x14ac:dyDescent="0.25">
      <c r="A77" s="196" t="s">
        <v>168</v>
      </c>
      <c r="B77" s="170">
        <v>16.761399999999998</v>
      </c>
      <c r="C77" s="170">
        <v>1.4633</v>
      </c>
      <c r="D77" s="170">
        <v>18.224699999999999</v>
      </c>
      <c r="E77" s="170">
        <v>19.0885</v>
      </c>
      <c r="F77" s="170">
        <v>1.8003</v>
      </c>
      <c r="G77" s="170">
        <v>20.8888</v>
      </c>
      <c r="H77" s="170">
        <v>0</v>
      </c>
      <c r="I77" s="170">
        <v>19.037099999999999</v>
      </c>
      <c r="J77" s="170">
        <v>1.4507000000000001</v>
      </c>
      <c r="K77" s="121">
        <v>20.4878</v>
      </c>
      <c r="L77" s="121">
        <v>0</v>
      </c>
      <c r="M77" s="124">
        <v>18.361000000000001</v>
      </c>
      <c r="N77" s="124">
        <v>1.4255</v>
      </c>
      <c r="O77" s="124">
        <v>19.7865</v>
      </c>
      <c r="P77" s="124"/>
      <c r="Q77" s="121">
        <v>19.5261</v>
      </c>
      <c r="R77" s="121">
        <v>1.5006999999999999</v>
      </c>
      <c r="S77" s="121">
        <v>21.026800000000001</v>
      </c>
      <c r="T77" s="121">
        <v>0</v>
      </c>
      <c r="U77" s="124">
        <v>18.8261</v>
      </c>
      <c r="V77" s="124">
        <v>1.6207</v>
      </c>
      <c r="W77" s="124">
        <v>20.4468</v>
      </c>
      <c r="X77" s="124"/>
      <c r="Y77" s="124">
        <f t="shared" ref="Y77:BC77" si="55">SUM(Y76:Y76)</f>
        <v>18.819700000000001</v>
      </c>
      <c r="Z77" s="124">
        <f t="shared" si="55"/>
        <v>1.6072</v>
      </c>
      <c r="AA77" s="124">
        <f t="shared" si="55"/>
        <v>20.4269</v>
      </c>
      <c r="AB77" s="124">
        <f t="shared" si="55"/>
        <v>1.6504000000000001</v>
      </c>
      <c r="AC77" s="124">
        <f t="shared" si="55"/>
        <v>0</v>
      </c>
      <c r="AD77" s="124">
        <f t="shared" si="55"/>
        <v>1.6504000000000001</v>
      </c>
      <c r="AE77" s="124">
        <f t="shared" si="55"/>
        <v>3.6006999999999998</v>
      </c>
      <c r="AF77" s="124">
        <f t="shared" si="55"/>
        <v>0</v>
      </c>
      <c r="AG77" s="124">
        <f t="shared" si="55"/>
        <v>3.6006999999999998</v>
      </c>
      <c r="AH77" s="124">
        <f t="shared" si="55"/>
        <v>3.2606999999999999</v>
      </c>
      <c r="AI77" s="124">
        <f t="shared" si="55"/>
        <v>0</v>
      </c>
      <c r="AJ77" s="124">
        <f t="shared" si="55"/>
        <v>3.2606999999999999</v>
      </c>
      <c r="AK77" s="124">
        <f t="shared" si="55"/>
        <v>2.5007000000000001</v>
      </c>
      <c r="AL77" s="124">
        <f t="shared" si="55"/>
        <v>0</v>
      </c>
      <c r="AM77" s="124">
        <f t="shared" si="55"/>
        <v>2.5007000000000001</v>
      </c>
      <c r="AN77" s="124">
        <f t="shared" si="55"/>
        <v>7.7504999999999997</v>
      </c>
      <c r="AO77" s="124">
        <f t="shared" si="55"/>
        <v>0</v>
      </c>
      <c r="AP77" s="124">
        <f t="shared" si="55"/>
        <v>7.7504999999999997</v>
      </c>
      <c r="AQ77" s="124">
        <f t="shared" si="55"/>
        <v>7.4497999999999998</v>
      </c>
      <c r="AR77" s="124">
        <f t="shared" si="55"/>
        <v>0</v>
      </c>
      <c r="AS77" s="124">
        <f t="shared" si="55"/>
        <v>7.4497999999999998</v>
      </c>
      <c r="AT77" s="124">
        <f t="shared" si="55"/>
        <v>5.8506999999999998</v>
      </c>
      <c r="AU77" s="124">
        <f t="shared" si="55"/>
        <v>0</v>
      </c>
      <c r="AV77" s="124">
        <f t="shared" si="55"/>
        <v>5.8506999999999998</v>
      </c>
      <c r="AW77" s="124">
        <f t="shared" si="55"/>
        <v>5.8506999999999998</v>
      </c>
      <c r="AX77" s="124">
        <f t="shared" si="55"/>
        <v>0</v>
      </c>
      <c r="AY77" s="124">
        <f t="shared" si="55"/>
        <v>5.8506999999999998</v>
      </c>
      <c r="AZ77" s="124">
        <f t="shared" si="55"/>
        <v>6.9561999999999999</v>
      </c>
      <c r="BA77" s="124">
        <f t="shared" si="55"/>
        <v>0</v>
      </c>
      <c r="BB77" s="124">
        <f t="shared" si="55"/>
        <v>6.9561999999999999</v>
      </c>
      <c r="BC77" s="124">
        <f t="shared" si="55"/>
        <v>6.6794000000000002</v>
      </c>
      <c r="BD77" s="124">
        <f t="shared" ref="BD77:CI77" si="56">SUM(BD76:BD76)</f>
        <v>0</v>
      </c>
      <c r="BE77" s="124">
        <f t="shared" si="56"/>
        <v>6.6794000000000002</v>
      </c>
      <c r="BF77" s="124">
        <f t="shared" si="56"/>
        <v>7.9006999999999996</v>
      </c>
      <c r="BG77" s="124">
        <f t="shared" si="56"/>
        <v>0</v>
      </c>
      <c r="BH77" s="124">
        <f t="shared" si="56"/>
        <v>7.9006999999999996</v>
      </c>
      <c r="BI77" s="124">
        <f t="shared" si="56"/>
        <v>9.4007000000000005</v>
      </c>
      <c r="BJ77" s="124">
        <f t="shared" si="56"/>
        <v>0</v>
      </c>
      <c r="BK77" s="124">
        <f t="shared" si="56"/>
        <v>9.4007000000000005</v>
      </c>
      <c r="BL77" s="124">
        <f t="shared" si="56"/>
        <v>9.4600000000000009</v>
      </c>
      <c r="BM77" s="124">
        <f t="shared" si="56"/>
        <v>0</v>
      </c>
      <c r="BN77" s="124">
        <f t="shared" si="56"/>
        <v>9.4600000000000009</v>
      </c>
      <c r="BO77" s="124">
        <f t="shared" si="56"/>
        <v>10.700699999999999</v>
      </c>
      <c r="BP77" s="124">
        <f t="shared" si="56"/>
        <v>0</v>
      </c>
      <c r="BQ77" s="124">
        <f t="shared" si="56"/>
        <v>10.700699999999999</v>
      </c>
      <c r="BR77" s="124">
        <f t="shared" si="56"/>
        <v>10.501200000000001</v>
      </c>
      <c r="BS77" s="124">
        <f t="shared" si="56"/>
        <v>0</v>
      </c>
      <c r="BT77" s="124">
        <f t="shared" si="56"/>
        <v>10.501200000000001</v>
      </c>
      <c r="BU77" s="124">
        <f t="shared" si="56"/>
        <v>10.392799999999999</v>
      </c>
      <c r="BV77" s="124">
        <f t="shared" si="56"/>
        <v>0</v>
      </c>
      <c r="BW77" s="124">
        <f t="shared" si="56"/>
        <v>10.392799999999999</v>
      </c>
      <c r="BX77" s="124">
        <f t="shared" si="56"/>
        <v>11.7752</v>
      </c>
      <c r="BY77" s="124">
        <f t="shared" si="56"/>
        <v>0</v>
      </c>
      <c r="BZ77" s="124">
        <f t="shared" si="56"/>
        <v>11.7752</v>
      </c>
      <c r="CA77" s="124">
        <f t="shared" si="56"/>
        <v>13.775</v>
      </c>
      <c r="CB77" s="124">
        <f t="shared" si="56"/>
        <v>0</v>
      </c>
      <c r="CC77" s="124">
        <f t="shared" si="56"/>
        <v>13.775</v>
      </c>
      <c r="CD77" s="124">
        <f t="shared" si="56"/>
        <v>13.770899999999999</v>
      </c>
      <c r="CE77" s="124">
        <f t="shared" si="56"/>
        <v>0</v>
      </c>
      <c r="CF77" s="124">
        <f t="shared" si="56"/>
        <v>13.770899999999999</v>
      </c>
      <c r="CG77" s="124">
        <f t="shared" si="56"/>
        <v>15.2752</v>
      </c>
      <c r="CH77" s="124">
        <f t="shared" si="56"/>
        <v>0</v>
      </c>
      <c r="CI77" s="124">
        <f t="shared" si="56"/>
        <v>15.2752</v>
      </c>
      <c r="CJ77" s="124">
        <f t="shared" ref="CJ77:CO77" si="57">SUM(CJ76:CJ76)</f>
        <v>16.5441</v>
      </c>
      <c r="CK77" s="124">
        <f t="shared" si="57"/>
        <v>0</v>
      </c>
      <c r="CL77" s="124">
        <f t="shared" si="57"/>
        <v>16.5441</v>
      </c>
      <c r="CM77" s="124">
        <f t="shared" si="57"/>
        <v>18.295200000000001</v>
      </c>
      <c r="CN77" s="124">
        <f t="shared" si="57"/>
        <v>0</v>
      </c>
      <c r="CO77" s="124">
        <f t="shared" si="57"/>
        <v>18.295200000000001</v>
      </c>
      <c r="CP77" s="124">
        <f t="shared" ref="CP77:CR77" si="58">SUM(CP76:CP76)</f>
        <v>18.295200000000001</v>
      </c>
      <c r="CQ77" s="124">
        <f t="shared" si="58"/>
        <v>0</v>
      </c>
      <c r="CR77" s="124">
        <f t="shared" si="58"/>
        <v>18.295200000000001</v>
      </c>
      <c r="CS77" s="232"/>
      <c r="CT77" s="232"/>
      <c r="CU77" s="232"/>
      <c r="CV77" s="232"/>
      <c r="CW77" s="232"/>
      <c r="CX77" s="232"/>
      <c r="CY77" s="232"/>
      <c r="CZ77" s="232"/>
      <c r="DA77" s="232"/>
      <c r="DB77" s="232"/>
      <c r="DC77" s="232"/>
      <c r="DD77" s="232"/>
      <c r="DE77" s="232"/>
      <c r="DF77" s="232"/>
      <c r="DG77" s="232"/>
      <c r="DH77" s="232"/>
      <c r="DI77" s="232"/>
      <c r="DJ77" s="232"/>
      <c r="DK77" s="232"/>
      <c r="DL77" s="232"/>
      <c r="DM77" s="232"/>
      <c r="DN77" s="232"/>
      <c r="DO77" s="232"/>
      <c r="DP77" s="232"/>
      <c r="DQ77" s="232"/>
      <c r="DR77" s="232"/>
      <c r="DS77" s="232"/>
      <c r="DT77" s="232"/>
      <c r="DU77" s="232"/>
      <c r="DV77" s="232"/>
      <c r="DW77" s="232"/>
      <c r="DX77" s="232"/>
      <c r="DY77" s="232"/>
      <c r="DZ77" s="232"/>
      <c r="EA77" s="232"/>
      <c r="EB77" s="232"/>
      <c r="EC77" s="232"/>
      <c r="ED77" s="232"/>
      <c r="EE77" s="232"/>
      <c r="EF77" s="232"/>
      <c r="EG77" s="232"/>
      <c r="EH77" s="232"/>
      <c r="EI77" s="232"/>
      <c r="EJ77" s="232"/>
      <c r="EK77" s="232"/>
      <c r="EL77" s="232"/>
      <c r="EM77" s="232"/>
      <c r="EN77" s="232"/>
      <c r="EO77" s="232"/>
      <c r="EP77" s="232"/>
      <c r="EQ77" s="232"/>
      <c r="ER77" s="232"/>
      <c r="ES77" s="232"/>
      <c r="ET77" s="232"/>
      <c r="EU77" s="232"/>
      <c r="EV77" s="232"/>
      <c r="EW77" s="232"/>
      <c r="EX77" s="232"/>
      <c r="EY77" s="232"/>
      <c r="EZ77" s="232"/>
      <c r="FA77" s="232"/>
      <c r="FB77" s="232"/>
      <c r="FC77" s="232"/>
      <c r="FD77" s="232"/>
      <c r="FE77" s="232"/>
      <c r="FF77" s="232"/>
      <c r="FG77" s="232"/>
      <c r="FH77" s="232"/>
      <c r="FI77" s="232"/>
      <c r="FJ77" s="232"/>
      <c r="FK77" s="232"/>
      <c r="FL77" s="232"/>
      <c r="FM77" s="232"/>
      <c r="FN77" s="232"/>
      <c r="FO77" s="232"/>
      <c r="FP77" s="232"/>
      <c r="FQ77" s="232"/>
      <c r="FR77" s="232"/>
      <c r="FS77" s="232"/>
      <c r="FT77" s="232"/>
      <c r="FU77" s="232"/>
      <c r="FV77" s="232"/>
      <c r="FW77" s="232"/>
      <c r="FX77" s="232"/>
      <c r="FY77" s="232"/>
      <c r="FZ77" s="232"/>
      <c r="GA77" s="232"/>
      <c r="GB77" s="232"/>
    </row>
    <row r="78" spans="1:184" customFormat="1" x14ac:dyDescent="0.25">
      <c r="A78" s="197" t="s">
        <v>40</v>
      </c>
      <c r="B78" s="178">
        <v>2982.8332</v>
      </c>
      <c r="C78" s="178">
        <v>971.15689999999995</v>
      </c>
      <c r="D78" s="178">
        <v>3953.9901</v>
      </c>
      <c r="E78" s="178">
        <v>3325.2289000000001</v>
      </c>
      <c r="F78" s="178">
        <v>1995.4419</v>
      </c>
      <c r="G78" s="178">
        <v>5320.6707999999999</v>
      </c>
      <c r="H78" s="178">
        <v>101.4293</v>
      </c>
      <c r="I78" s="178">
        <v>3240.6396</v>
      </c>
      <c r="J78" s="178">
        <v>1715.0163</v>
      </c>
      <c r="K78" s="122">
        <v>4955.6558999999997</v>
      </c>
      <c r="L78" s="122">
        <v>115.4111</v>
      </c>
      <c r="M78" s="53">
        <v>3172.3117999999999</v>
      </c>
      <c r="N78" s="53">
        <v>1567.3857</v>
      </c>
      <c r="O78" s="53">
        <f>N78+M78</f>
        <v>4739.6975000000002</v>
      </c>
      <c r="P78" s="53"/>
      <c r="Q78" s="122">
        <v>3464.3045999999999</v>
      </c>
      <c r="R78" s="122">
        <v>2236.4023999999999</v>
      </c>
      <c r="S78" s="122">
        <v>5700.7070000000003</v>
      </c>
      <c r="T78" s="122">
        <v>258.85329999999999</v>
      </c>
      <c r="U78" s="53">
        <v>3573.0243999999998</v>
      </c>
      <c r="V78" s="53">
        <v>2059.038</v>
      </c>
      <c r="W78" s="53">
        <f>V78+U78</f>
        <v>5632.0623999999998</v>
      </c>
      <c r="X78" s="53"/>
      <c r="Y78" s="53">
        <v>3492.3285000000001</v>
      </c>
      <c r="Z78" s="53">
        <v>1961.3457000000001</v>
      </c>
      <c r="AA78" s="53">
        <f>SUM(Y78:Z78)</f>
        <v>5453.6742000000004</v>
      </c>
      <c r="AB78" s="53">
        <v>5874.1207000000004</v>
      </c>
      <c r="AC78" s="53">
        <v>193.95169999999999</v>
      </c>
      <c r="AD78" s="122">
        <f>AC78+AB78</f>
        <v>6068.0724</v>
      </c>
      <c r="AE78" s="122">
        <v>7001.8397999999997</v>
      </c>
      <c r="AF78" s="122">
        <v>71.111800000000002</v>
      </c>
      <c r="AG78" s="122">
        <f>SUM(AE78:AF78)</f>
        <v>7072.9515999999994</v>
      </c>
      <c r="AH78" s="122">
        <v>6640.9350999999997</v>
      </c>
      <c r="AI78" s="122">
        <v>56.033000000000001</v>
      </c>
      <c r="AJ78" s="122">
        <f>SUM(AH78:AI78)</f>
        <v>6696.9681</v>
      </c>
      <c r="AK78" s="122">
        <v>9009.1846999999998</v>
      </c>
      <c r="AL78" s="122">
        <v>40.092500000000001</v>
      </c>
      <c r="AM78" s="122">
        <f>SUM(AK78:AL78)</f>
        <v>9049.2772000000004</v>
      </c>
      <c r="AN78" s="122">
        <v>8704.1759999999995</v>
      </c>
      <c r="AO78" s="122">
        <v>25.645800000000001</v>
      </c>
      <c r="AP78" s="122">
        <f>SUM(AN78:AO78)</f>
        <v>8729.8217999999997</v>
      </c>
      <c r="AQ78" s="122">
        <v>8545.8924000000006</v>
      </c>
      <c r="AR78" s="122">
        <v>13.0335</v>
      </c>
      <c r="AS78" s="122">
        <f>SUM(AQ78:AR78)</f>
        <v>8558.9259000000002</v>
      </c>
      <c r="AT78" s="122">
        <v>8986.9002999999993</v>
      </c>
      <c r="AU78" s="122">
        <v>71.039000000000001</v>
      </c>
      <c r="AV78" s="122">
        <f>SUM(AT78:AU78)</f>
        <v>9057.9393</v>
      </c>
      <c r="AW78" s="122">
        <v>8988.5398999999998</v>
      </c>
      <c r="AX78" s="122">
        <v>77.680000000000007</v>
      </c>
      <c r="AY78" s="122">
        <f>SUM(AW78:AX78)</f>
        <v>9066.2199000000001</v>
      </c>
      <c r="AZ78" s="122">
        <v>9217.0859</v>
      </c>
      <c r="BA78" s="122">
        <v>60.745699999999999</v>
      </c>
      <c r="BB78" s="122">
        <f>SUM(AZ78:BA78)</f>
        <v>9277.8315999999995</v>
      </c>
      <c r="BC78" s="122">
        <v>8164.8561</v>
      </c>
      <c r="BD78" s="122">
        <v>94.409800000000004</v>
      </c>
      <c r="BE78" s="122">
        <f>SUM(BC78:BD78)</f>
        <v>8259.2659000000003</v>
      </c>
      <c r="BF78" s="122">
        <v>10421.9246</v>
      </c>
      <c r="BG78" s="122">
        <v>139.92089999999999</v>
      </c>
      <c r="BH78" s="122">
        <f>SUM(BF78:BG78)</f>
        <v>10561.845499999999</v>
      </c>
      <c r="BI78" s="122">
        <v>8988.2219000000005</v>
      </c>
      <c r="BJ78" s="122">
        <v>73.246200000000002</v>
      </c>
      <c r="BK78" s="53">
        <f>SUM(BI78:BJ78)</f>
        <v>9061.4681</v>
      </c>
      <c r="BL78" s="87">
        <v>8342.3382999999994</v>
      </c>
      <c r="BM78" s="87">
        <v>49.255000000000003</v>
      </c>
      <c r="BN78" s="53">
        <f>SUM(BL78:BM78)</f>
        <v>8391.5932999999986</v>
      </c>
      <c r="BO78" s="122">
        <v>11211.167600000001</v>
      </c>
      <c r="BP78" s="122">
        <v>127.0253</v>
      </c>
      <c r="BQ78" s="53">
        <f>SUM(BO78:BP78)</f>
        <v>11338.1929</v>
      </c>
      <c r="BR78" s="87">
        <v>10846.4833</v>
      </c>
      <c r="BS78" s="87">
        <v>65.411500000000004</v>
      </c>
      <c r="BT78" s="53">
        <f>SUM(BR78:BS78)</f>
        <v>10911.8948</v>
      </c>
      <c r="BU78" s="87">
        <v>10394.479300000001</v>
      </c>
      <c r="BV78" s="87">
        <v>31.89</v>
      </c>
      <c r="BW78" s="53">
        <f>SUM(BU78:BV78)</f>
        <v>10426.3693</v>
      </c>
      <c r="BX78" s="87">
        <v>12565.5682</v>
      </c>
      <c r="BY78" s="87">
        <v>66.2363</v>
      </c>
      <c r="BZ78" s="53">
        <f>SUM(BX78:BY78)</f>
        <v>12631.8045</v>
      </c>
      <c r="CA78" s="87">
        <v>11034.1152</v>
      </c>
      <c r="CB78" s="87">
        <v>66.185400000000001</v>
      </c>
      <c r="CC78" s="53">
        <f>SUM(CA78:CB78)</f>
        <v>11100.3006</v>
      </c>
      <c r="CD78" s="87">
        <v>10144.298199999999</v>
      </c>
      <c r="CE78" s="87">
        <v>0.54520000000000002</v>
      </c>
      <c r="CF78" s="53">
        <f>SUM(CD78:CE78)</f>
        <v>10144.8434</v>
      </c>
      <c r="CG78" s="87">
        <v>13701.3051</v>
      </c>
      <c r="CH78" s="87">
        <v>91.147800000000004</v>
      </c>
      <c r="CI78" s="53">
        <f>SUM(CG78:CH78)</f>
        <v>13792.4529</v>
      </c>
      <c r="CJ78" s="87">
        <v>15629.783299999999</v>
      </c>
      <c r="CK78" s="87">
        <v>62.582599999999999</v>
      </c>
      <c r="CL78" s="53">
        <f>SUM(CJ78:CK78)</f>
        <v>15692.365899999999</v>
      </c>
      <c r="CM78" s="87">
        <v>18524.5265</v>
      </c>
      <c r="CN78" s="87">
        <v>241.03989999999999</v>
      </c>
      <c r="CO78" s="53">
        <f>SUM(CM78:CN78)</f>
        <v>18765.5664</v>
      </c>
      <c r="CP78" s="87">
        <v>18576.417300000001</v>
      </c>
      <c r="CQ78" s="87">
        <v>241.03989999999999</v>
      </c>
      <c r="CR78" s="53">
        <f>SUM(CP78:CQ78)</f>
        <v>18817.457200000001</v>
      </c>
      <c r="CS78" s="232"/>
      <c r="CT78" s="232"/>
      <c r="CU78" s="232"/>
      <c r="CV78" s="232"/>
      <c r="CW78" s="232"/>
      <c r="CX78" s="232"/>
      <c r="CY78" s="232"/>
      <c r="CZ78" s="232"/>
      <c r="DA78" s="232"/>
      <c r="DB78" s="232"/>
      <c r="DC78" s="232"/>
      <c r="DD78" s="232"/>
      <c r="DE78" s="232"/>
      <c r="DF78" s="232"/>
      <c r="DG78" s="232"/>
      <c r="DH78" s="232"/>
      <c r="DI78" s="232"/>
      <c r="DJ78" s="232"/>
      <c r="DK78" s="232"/>
      <c r="DL78" s="232"/>
      <c r="DM78" s="232"/>
      <c r="DN78" s="232"/>
      <c r="DO78" s="232"/>
      <c r="DP78" s="232"/>
      <c r="DQ78" s="232"/>
      <c r="DR78" s="232"/>
      <c r="DS78" s="232"/>
      <c r="DT78" s="232"/>
      <c r="DU78" s="232"/>
      <c r="DV78" s="232"/>
      <c r="DW78" s="232"/>
      <c r="DX78" s="232"/>
      <c r="DY78" s="232"/>
      <c r="DZ78" s="232"/>
      <c r="EA78" s="232"/>
      <c r="EB78" s="232"/>
      <c r="EC78" s="232"/>
      <c r="ED78" s="232"/>
      <c r="EE78" s="232"/>
      <c r="EF78" s="232"/>
      <c r="EG78" s="232"/>
      <c r="EH78" s="232"/>
      <c r="EI78" s="232"/>
      <c r="EJ78" s="232"/>
      <c r="EK78" s="232"/>
      <c r="EL78" s="232"/>
      <c r="EM78" s="232"/>
      <c r="EN78" s="232"/>
      <c r="EO78" s="232"/>
      <c r="EP78" s="232"/>
      <c r="EQ78" s="232"/>
      <c r="ER78" s="232"/>
      <c r="ES78" s="232"/>
      <c r="ET78" s="232"/>
      <c r="EU78" s="232"/>
      <c r="EV78" s="232"/>
      <c r="EW78" s="232"/>
      <c r="EX78" s="232"/>
      <c r="EY78" s="232"/>
      <c r="EZ78" s="232"/>
      <c r="FA78" s="232"/>
      <c r="FB78" s="232"/>
      <c r="FC78" s="232"/>
      <c r="FD78" s="232"/>
      <c r="FE78" s="232"/>
      <c r="FF78" s="232"/>
      <c r="FG78" s="232"/>
      <c r="FH78" s="232"/>
      <c r="FI78" s="232"/>
      <c r="FJ78" s="232"/>
      <c r="FK78" s="232"/>
      <c r="FL78" s="232"/>
      <c r="FM78" s="232"/>
      <c r="FN78" s="232"/>
      <c r="FO78" s="232"/>
      <c r="FP78" s="232"/>
      <c r="FQ78" s="232"/>
      <c r="FR78" s="232"/>
      <c r="FS78" s="232"/>
      <c r="FT78" s="232"/>
      <c r="FU78" s="232"/>
      <c r="FV78" s="232"/>
      <c r="FW78" s="232"/>
      <c r="FX78" s="232"/>
      <c r="FY78" s="232"/>
      <c r="FZ78" s="232"/>
      <c r="GA78" s="232"/>
      <c r="GB78" s="232"/>
    </row>
    <row r="79" spans="1:184" s="223" customFormat="1" x14ac:dyDescent="0.25">
      <c r="A79" s="156"/>
      <c r="B79" s="31"/>
      <c r="C79" s="31"/>
      <c r="D79" s="31"/>
      <c r="E79" s="31"/>
      <c r="F79" s="31"/>
      <c r="G79" s="31"/>
      <c r="H79" s="31"/>
      <c r="I79" s="31"/>
      <c r="J79" s="31"/>
      <c r="K79" s="31"/>
      <c r="L79" s="31"/>
      <c r="M79" s="24"/>
      <c r="N79" s="24"/>
      <c r="O79" s="24"/>
      <c r="P79" s="24"/>
      <c r="Q79" s="31"/>
      <c r="R79" s="31"/>
      <c r="S79" s="31"/>
      <c r="T79" s="31"/>
      <c r="U79" s="24"/>
      <c r="V79" s="24"/>
      <c r="W79" s="24"/>
      <c r="X79" s="24"/>
      <c r="Y79" s="24"/>
      <c r="Z79" s="24"/>
      <c r="AA79" s="385"/>
      <c r="AB79" s="24"/>
      <c r="AC79" s="24"/>
      <c r="AD79" s="31"/>
      <c r="AE79" s="24"/>
      <c r="AF79" s="24"/>
      <c r="AG79" s="24"/>
      <c r="AH79" s="24"/>
      <c r="AI79" s="24"/>
      <c r="AJ79" s="24"/>
      <c r="AK79" s="24"/>
      <c r="AL79" s="24"/>
      <c r="AM79" s="24"/>
      <c r="AN79" s="24"/>
      <c r="AO79" s="24"/>
      <c r="AP79" s="24"/>
      <c r="AQ79" s="24"/>
      <c r="AR79" s="24"/>
      <c r="AS79" s="211"/>
      <c r="AT79" s="24"/>
      <c r="AU79" s="24"/>
      <c r="AV79" s="24"/>
      <c r="AW79" s="24"/>
      <c r="AX79" s="24"/>
      <c r="AY79" s="24"/>
      <c r="AZ79" s="24"/>
      <c r="BA79" s="24"/>
      <c r="BB79" s="211"/>
      <c r="BC79" s="211"/>
      <c r="BD79" s="211"/>
      <c r="BE79" s="211"/>
      <c r="BF79" s="24"/>
      <c r="BG79" s="24"/>
      <c r="BH79" s="211"/>
      <c r="BI79" s="24"/>
      <c r="BJ79" s="24"/>
      <c r="BK79" s="385"/>
      <c r="BL79" s="24"/>
      <c r="BM79" s="24"/>
      <c r="BN79" s="385"/>
      <c r="BO79" s="24"/>
      <c r="BP79" s="24"/>
      <c r="BQ79" s="385"/>
      <c r="BR79" s="24"/>
      <c r="BS79" s="24"/>
      <c r="BT79" s="385"/>
      <c r="BU79" s="24"/>
      <c r="BV79" s="24"/>
      <c r="BW79" s="211"/>
      <c r="BX79" s="24"/>
      <c r="BY79" s="24"/>
      <c r="BZ79" s="211"/>
      <c r="CA79" s="24"/>
      <c r="CB79" s="24"/>
      <c r="CC79" s="409"/>
      <c r="CD79" s="24"/>
      <c r="CE79" s="24"/>
      <c r="CF79" s="24"/>
      <c r="CG79" s="24"/>
      <c r="CH79" s="24"/>
      <c r="CI79" s="385"/>
      <c r="CJ79" s="24"/>
      <c r="CK79" s="24"/>
      <c r="CL79" s="24"/>
      <c r="CM79" s="24"/>
      <c r="CN79" s="24"/>
      <c r="CO79" s="24"/>
      <c r="CP79" s="24"/>
      <c r="CQ79" s="24"/>
      <c r="CR79" s="24"/>
      <c r="CS79" s="232"/>
      <c r="CT79" s="232"/>
      <c r="CU79" s="232"/>
      <c r="CV79" s="232"/>
      <c r="CW79" s="232"/>
      <c r="CX79" s="232"/>
      <c r="CY79" s="232"/>
      <c r="CZ79" s="232"/>
      <c r="DA79" s="232"/>
      <c r="DB79" s="232"/>
      <c r="DC79" s="232"/>
      <c r="DD79" s="232"/>
      <c r="DE79" s="232"/>
      <c r="DF79" s="232"/>
      <c r="DG79" s="232"/>
      <c r="DH79" s="232"/>
      <c r="DI79" s="232"/>
      <c r="DJ79" s="232"/>
      <c r="DK79" s="232"/>
      <c r="DL79" s="232"/>
      <c r="DM79" s="232"/>
      <c r="DN79" s="232"/>
      <c r="DO79" s="232"/>
      <c r="DP79" s="232"/>
      <c r="DQ79" s="232"/>
      <c r="DR79" s="232"/>
      <c r="DS79" s="232"/>
      <c r="DT79" s="232"/>
      <c r="DU79" s="232"/>
      <c r="DV79" s="232"/>
      <c r="DW79" s="232"/>
      <c r="DX79" s="232"/>
      <c r="DY79" s="232"/>
      <c r="DZ79" s="232"/>
      <c r="EA79" s="232"/>
      <c r="EB79" s="232"/>
      <c r="EC79" s="232"/>
      <c r="ED79" s="232"/>
      <c r="EE79" s="232"/>
      <c r="EF79" s="232"/>
      <c r="EG79" s="232"/>
      <c r="EH79" s="232"/>
      <c r="EI79" s="232"/>
      <c r="EJ79" s="232"/>
      <c r="EK79" s="232"/>
      <c r="EL79" s="232"/>
      <c r="EM79" s="232"/>
      <c r="EN79" s="232"/>
      <c r="EO79" s="232"/>
      <c r="EP79" s="232"/>
      <c r="EQ79" s="232"/>
      <c r="ER79" s="232"/>
      <c r="ES79" s="232"/>
      <c r="ET79" s="232"/>
      <c r="EU79" s="232"/>
      <c r="EV79" s="232"/>
      <c r="EW79" s="232"/>
      <c r="EX79" s="232"/>
      <c r="EY79" s="232"/>
      <c r="EZ79" s="232"/>
      <c r="FA79" s="232"/>
      <c r="FB79" s="232"/>
      <c r="FC79" s="232"/>
      <c r="FD79" s="232"/>
      <c r="FE79" s="232"/>
      <c r="FF79" s="232"/>
      <c r="FG79" s="232"/>
      <c r="FH79" s="232"/>
      <c r="FI79" s="232"/>
      <c r="FJ79" s="232"/>
      <c r="FK79" s="232"/>
      <c r="FL79" s="232"/>
      <c r="FM79" s="232"/>
      <c r="FN79" s="232"/>
      <c r="FO79" s="232"/>
      <c r="FP79" s="232"/>
      <c r="FQ79" s="232"/>
      <c r="FR79" s="232"/>
      <c r="FS79" s="232"/>
      <c r="FT79" s="232"/>
      <c r="FU79" s="232"/>
      <c r="FV79" s="232"/>
      <c r="FW79" s="232"/>
      <c r="FX79" s="232"/>
      <c r="FY79" s="232"/>
      <c r="FZ79" s="232"/>
      <c r="GA79" s="232"/>
      <c r="GB79" s="232"/>
    </row>
    <row r="80" spans="1:184" s="91" customFormat="1" x14ac:dyDescent="0.25">
      <c r="A80" s="193" t="s">
        <v>234</v>
      </c>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232"/>
      <c r="CT80" s="232"/>
      <c r="CU80" s="232"/>
      <c r="CV80" s="232"/>
      <c r="CW80" s="232"/>
      <c r="CX80" s="232"/>
      <c r="CY80" s="232"/>
      <c r="CZ80" s="232"/>
      <c r="DA80" s="232"/>
      <c r="DB80" s="232"/>
      <c r="DC80" s="232"/>
      <c r="DD80" s="232"/>
      <c r="DE80" s="232"/>
      <c r="DF80" s="232"/>
      <c r="DG80" s="232"/>
      <c r="DH80" s="232"/>
      <c r="DI80" s="232"/>
      <c r="DJ80" s="232"/>
      <c r="DK80" s="232"/>
      <c r="DL80" s="232"/>
      <c r="DM80" s="232"/>
      <c r="DN80" s="232"/>
      <c r="DO80" s="232"/>
      <c r="DP80" s="232"/>
      <c r="DQ80" s="232"/>
      <c r="DR80" s="232"/>
      <c r="DS80" s="232"/>
      <c r="DT80" s="232"/>
      <c r="DU80" s="232"/>
      <c r="DV80" s="232"/>
      <c r="DW80" s="232"/>
      <c r="DX80" s="232"/>
      <c r="DY80" s="232"/>
      <c r="DZ80" s="232"/>
      <c r="EA80" s="232"/>
      <c r="EB80" s="232"/>
      <c r="EC80" s="232"/>
      <c r="ED80" s="232"/>
      <c r="EE80" s="232"/>
      <c r="EF80" s="232"/>
      <c r="EG80" s="232"/>
      <c r="EH80" s="232"/>
      <c r="EI80" s="232"/>
      <c r="EJ80" s="232"/>
      <c r="EK80" s="232"/>
      <c r="EL80" s="232"/>
      <c r="EM80" s="232"/>
      <c r="EN80" s="232"/>
      <c r="EO80" s="232"/>
      <c r="EP80" s="232"/>
      <c r="EQ80" s="232"/>
      <c r="ER80" s="232"/>
      <c r="ES80" s="232"/>
      <c r="ET80" s="232"/>
      <c r="EU80" s="232"/>
      <c r="EV80" s="232"/>
      <c r="EW80" s="232"/>
      <c r="EX80" s="232"/>
      <c r="EY80" s="232"/>
      <c r="EZ80" s="232"/>
      <c r="FA80" s="232"/>
      <c r="FB80" s="232"/>
      <c r="FC80" s="232"/>
      <c r="FD80" s="232"/>
      <c r="FE80" s="232"/>
      <c r="FF80" s="232"/>
      <c r="FG80" s="232"/>
      <c r="FH80" s="232"/>
      <c r="FI80" s="232"/>
      <c r="FJ80" s="232"/>
      <c r="FK80" s="232"/>
      <c r="FL80" s="232"/>
      <c r="FM80" s="232"/>
      <c r="FN80" s="232"/>
      <c r="FO80" s="232"/>
      <c r="FP80" s="232"/>
      <c r="FQ80" s="232"/>
      <c r="FR80" s="232"/>
      <c r="FS80" s="232"/>
      <c r="FT80" s="232"/>
      <c r="FU80" s="232"/>
      <c r="FV80" s="232"/>
      <c r="FW80" s="232"/>
      <c r="FX80" s="232"/>
      <c r="FY80" s="232"/>
      <c r="FZ80" s="232"/>
      <c r="GA80" s="232"/>
      <c r="GB80" s="232"/>
    </row>
    <row r="81" spans="1:184" x14ac:dyDescent="0.25">
      <c r="A81" s="197" t="s">
        <v>41</v>
      </c>
      <c r="B81" s="178">
        <v>22.8063</v>
      </c>
      <c r="C81" s="178">
        <v>1996.6027999999999</v>
      </c>
      <c r="D81" s="178">
        <v>2019.4091000000001</v>
      </c>
      <c r="E81" s="178">
        <v>27.322900000000001</v>
      </c>
      <c r="F81" s="178">
        <v>2999.5871999999999</v>
      </c>
      <c r="G81" s="178">
        <v>3026.9101000000001</v>
      </c>
      <c r="H81" s="178">
        <v>2437.5762</v>
      </c>
      <c r="I81" s="178">
        <v>24.634899999999998</v>
      </c>
      <c r="J81" s="178">
        <v>2527.5920999999998</v>
      </c>
      <c r="K81" s="122">
        <v>2552.2269999999999</v>
      </c>
      <c r="L81" s="122">
        <v>1260.4728</v>
      </c>
      <c r="M81" s="53">
        <v>23.404199999999999</v>
      </c>
      <c r="N81" s="53">
        <v>2419.1203</v>
      </c>
      <c r="O81" s="53">
        <v>2442.5245</v>
      </c>
      <c r="P81" s="53"/>
      <c r="Q81" s="122">
        <v>26.948599999999999</v>
      </c>
      <c r="R81" s="122">
        <v>2547.9575</v>
      </c>
      <c r="S81" s="122">
        <v>2574.9061000000002</v>
      </c>
      <c r="T81" s="122">
        <v>1335.8090999999999</v>
      </c>
      <c r="U81" s="53">
        <v>27.880400000000002</v>
      </c>
      <c r="V81" s="53">
        <v>2268.3065000000001</v>
      </c>
      <c r="W81" s="53">
        <v>2296.1869000000002</v>
      </c>
      <c r="X81" s="53">
        <v>1341.2934</v>
      </c>
      <c r="Y81" s="53">
        <v>24.9619</v>
      </c>
      <c r="Z81" s="53">
        <v>2259.1975000000002</v>
      </c>
      <c r="AA81" s="53">
        <f>SUM(Y81:Z81)</f>
        <v>2284.1594</v>
      </c>
      <c r="AB81" s="53">
        <v>848.69830000000002</v>
      </c>
      <c r="AC81" s="53">
        <v>1503.1851999999999</v>
      </c>
      <c r="AD81" s="122">
        <f>SUM(AB81:AC81)</f>
        <v>2351.8834999999999</v>
      </c>
      <c r="AE81" s="122">
        <v>1285.93</v>
      </c>
      <c r="AF81" s="122">
        <v>1530.3507999999999</v>
      </c>
      <c r="AG81" s="122">
        <f>SUM(AE81:AF81)</f>
        <v>2816.2808</v>
      </c>
      <c r="AH81" s="122">
        <v>1231.4077</v>
      </c>
      <c r="AI81" s="122">
        <v>1413.749</v>
      </c>
      <c r="AJ81" s="122">
        <f>SUM(AH81:AI81)</f>
        <v>2645.1567</v>
      </c>
      <c r="AK81" s="122">
        <v>1036.4576</v>
      </c>
      <c r="AL81" s="122">
        <v>1753.2065</v>
      </c>
      <c r="AM81" s="122">
        <f>SUM(AK81:AL81)</f>
        <v>2789.6641</v>
      </c>
      <c r="AN81" s="122">
        <v>1474.9365</v>
      </c>
      <c r="AO81" s="122">
        <v>1377.1614999999999</v>
      </c>
      <c r="AP81" s="122">
        <f>SUM(AN81:AO81)</f>
        <v>2852.098</v>
      </c>
      <c r="AQ81" s="122">
        <v>1425.5233000000001</v>
      </c>
      <c r="AR81" s="122">
        <v>1377.8710000000001</v>
      </c>
      <c r="AS81" s="122">
        <f>SUM(AQ81:AR81)</f>
        <v>2803.3942999999999</v>
      </c>
      <c r="AT81" s="122">
        <v>1378.6483000000001</v>
      </c>
      <c r="AU81" s="122">
        <v>1804.9793999999999</v>
      </c>
      <c r="AV81" s="122">
        <f>SUM(AT81:AU81)</f>
        <v>3183.6277</v>
      </c>
      <c r="AW81" s="122">
        <v>1377.6429000000001</v>
      </c>
      <c r="AX81" s="122">
        <v>1804.9793999999999</v>
      </c>
      <c r="AY81" s="122">
        <f>SUM(AW81:AX81)</f>
        <v>3182.6223</v>
      </c>
      <c r="AZ81" s="122">
        <v>1720.4724000000001</v>
      </c>
      <c r="BA81" s="122">
        <v>1887.1083000000001</v>
      </c>
      <c r="BB81" s="122">
        <f>SUM(AZ81:BA81)</f>
        <v>3607.5807000000004</v>
      </c>
      <c r="BC81" s="122">
        <v>1764.7565999999999</v>
      </c>
      <c r="BD81" s="122">
        <v>1637.6085</v>
      </c>
      <c r="BE81" s="122">
        <f>SUM(BC81:BD81)</f>
        <v>3402.3651</v>
      </c>
      <c r="BF81" s="122">
        <v>1167.3194000000001</v>
      </c>
      <c r="BG81" s="122">
        <v>1571.1498999999999</v>
      </c>
      <c r="BH81" s="122">
        <f>SUM(BF81:BG81)</f>
        <v>2738.4692999999997</v>
      </c>
      <c r="BI81" s="122">
        <v>1416.2369000000001</v>
      </c>
      <c r="BJ81" s="122">
        <v>2160.0052000000001</v>
      </c>
      <c r="BK81" s="122">
        <f>SUM(BI81:BJ81)</f>
        <v>3576.2421000000004</v>
      </c>
      <c r="BL81" s="122">
        <v>1031.4684999999999</v>
      </c>
      <c r="BM81" s="122">
        <v>2565.0805</v>
      </c>
      <c r="BN81" s="122">
        <f>SUM(BL81:BM81)</f>
        <v>3596.549</v>
      </c>
      <c r="BO81" s="122">
        <v>1469.72</v>
      </c>
      <c r="BP81" s="122">
        <v>1657.0101999999999</v>
      </c>
      <c r="BQ81" s="122">
        <f>SUM(BO81:BP81)</f>
        <v>3126.7302</v>
      </c>
      <c r="BR81" s="122">
        <v>1419.9051999999999</v>
      </c>
      <c r="BS81" s="122">
        <v>2637.6541999999999</v>
      </c>
      <c r="BT81" s="122">
        <f>SUM(BR81:BS81)</f>
        <v>4057.5594000000001</v>
      </c>
      <c r="BU81" s="122">
        <v>1381.9223999999999</v>
      </c>
      <c r="BV81" s="122">
        <v>2541.8445999999999</v>
      </c>
      <c r="BW81" s="122">
        <f>SUM(BU81:BV81)</f>
        <v>3923.7669999999998</v>
      </c>
      <c r="BX81" s="122">
        <v>1525.5222000000001</v>
      </c>
      <c r="BY81" s="122">
        <v>2817.0019000000002</v>
      </c>
      <c r="BZ81" s="122">
        <f>SUM(BX81:BY81)</f>
        <v>4342.5241000000005</v>
      </c>
      <c r="CA81" s="122">
        <v>2307.2525999999998</v>
      </c>
      <c r="CB81" s="122">
        <v>2215.75</v>
      </c>
      <c r="CC81" s="122">
        <f>SUM(CA81:CB81)</f>
        <v>4523.0025999999998</v>
      </c>
      <c r="CD81" s="122">
        <v>1904.4529</v>
      </c>
      <c r="CE81" s="122">
        <v>1095.4228000000001</v>
      </c>
      <c r="CF81" s="122">
        <f>SUM(CD81:CE81)</f>
        <v>2999.8757000000001</v>
      </c>
      <c r="CG81" s="122">
        <v>1788.8921</v>
      </c>
      <c r="CH81" s="122">
        <v>2456.9220999999998</v>
      </c>
      <c r="CI81" s="122">
        <f>SUM(CG81:CH81)</f>
        <v>4245.8141999999998</v>
      </c>
      <c r="CJ81" s="122">
        <v>2104.0704000000001</v>
      </c>
      <c r="CK81" s="122">
        <v>2488.41</v>
      </c>
      <c r="CL81" s="122">
        <f>SUM(CJ81:CK81)</f>
        <v>4592.4804000000004</v>
      </c>
      <c r="CM81" s="122">
        <v>2003.2340999999999</v>
      </c>
      <c r="CN81" s="122">
        <v>2627.5</v>
      </c>
      <c r="CO81" s="122">
        <f>SUM(CM81:CN81)</f>
        <v>4630.7340999999997</v>
      </c>
      <c r="CP81" s="122">
        <v>2034.2339999999999</v>
      </c>
      <c r="CQ81" s="122">
        <v>2627.5</v>
      </c>
      <c r="CR81" s="122">
        <f>SUM(CP81:CQ81)</f>
        <v>4661.7340000000004</v>
      </c>
    </row>
    <row r="82" spans="1:184" x14ac:dyDescent="0.25">
      <c r="A82" s="155"/>
      <c r="B82" s="31"/>
      <c r="C82" s="31"/>
      <c r="D82" s="31"/>
      <c r="E82" s="31"/>
      <c r="F82" s="31"/>
      <c r="G82" s="31"/>
      <c r="H82" s="31"/>
      <c r="I82" s="31"/>
      <c r="J82" s="31"/>
      <c r="K82" s="31"/>
      <c r="L82" s="31"/>
      <c r="M82" s="24"/>
      <c r="N82" s="24"/>
      <c r="O82" s="24"/>
      <c r="P82" s="24"/>
      <c r="Q82" s="31"/>
      <c r="R82" s="31"/>
      <c r="S82" s="31"/>
      <c r="T82" s="31"/>
      <c r="U82" s="24"/>
      <c r="V82" s="24"/>
      <c r="W82" s="24"/>
      <c r="X82" s="24"/>
      <c r="Y82" s="24"/>
      <c r="Z82" s="24"/>
      <c r="AA82" s="385"/>
      <c r="AB82" s="24"/>
      <c r="AC82" s="24"/>
      <c r="AD82" s="31"/>
      <c r="AE82" s="216"/>
      <c r="AF82" s="216"/>
      <c r="AG82" s="216"/>
      <c r="AH82" s="216"/>
      <c r="AI82" s="216"/>
      <c r="AJ82" s="216"/>
      <c r="AK82" s="216"/>
      <c r="AL82" s="216"/>
      <c r="AM82" s="216"/>
      <c r="AN82" s="216"/>
      <c r="AO82" s="216"/>
      <c r="AP82" s="216"/>
      <c r="AQ82" s="216"/>
      <c r="AR82" s="216"/>
      <c r="AS82" s="217"/>
      <c r="AT82" s="216"/>
      <c r="AU82" s="216"/>
      <c r="AV82" s="216"/>
      <c r="AW82" s="216"/>
      <c r="AX82" s="216"/>
      <c r="AY82" s="216"/>
      <c r="AZ82" s="216"/>
      <c r="BA82" s="216"/>
      <c r="BB82" s="217"/>
      <c r="BC82" s="217"/>
      <c r="BD82" s="217"/>
      <c r="BE82" s="217"/>
      <c r="BF82" s="216"/>
      <c r="BG82" s="216"/>
      <c r="BH82" s="217"/>
      <c r="BI82" s="216"/>
      <c r="BJ82" s="216"/>
      <c r="BK82" s="217"/>
      <c r="BL82" s="216"/>
      <c r="BM82" s="216"/>
      <c r="BN82" s="217"/>
      <c r="BO82" s="216"/>
      <c r="BP82" s="216"/>
      <c r="BQ82" s="217"/>
      <c r="BR82" s="216"/>
      <c r="BS82" s="216"/>
      <c r="BT82" s="217"/>
      <c r="BU82" s="216"/>
      <c r="BV82" s="216"/>
      <c r="BW82" s="217"/>
      <c r="BX82" s="216"/>
      <c r="BY82" s="216"/>
      <c r="BZ82" s="217"/>
      <c r="CA82" s="216"/>
      <c r="CB82" s="216"/>
      <c r="CC82" s="217"/>
      <c r="CD82" s="216"/>
      <c r="CE82" s="216"/>
      <c r="CF82" s="216"/>
      <c r="CG82" s="216"/>
      <c r="CH82" s="216"/>
      <c r="CI82" s="217"/>
      <c r="CJ82" s="216"/>
      <c r="CK82" s="216"/>
      <c r="CL82" s="216"/>
      <c r="CM82" s="216"/>
      <c r="CN82" s="216"/>
      <c r="CO82" s="216"/>
      <c r="CP82" s="216"/>
      <c r="CQ82" s="216"/>
      <c r="CR82" s="216"/>
    </row>
    <row r="83" spans="1:184" s="92" customFormat="1" ht="54" customHeight="1" x14ac:dyDescent="0.25">
      <c r="A83" s="198" t="s">
        <v>300</v>
      </c>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4"/>
      <c r="BA83" s="184"/>
      <c r="BB83" s="184"/>
      <c r="BC83" s="184"/>
      <c r="BD83" s="184"/>
      <c r="BE83" s="184"/>
      <c r="BF83" s="184"/>
      <c r="BG83" s="184"/>
      <c r="BH83" s="184"/>
      <c r="BI83" s="184"/>
      <c r="BJ83" s="184"/>
      <c r="BK83" s="184"/>
      <c r="BL83" s="184"/>
      <c r="BM83" s="184"/>
      <c r="BN83" s="184"/>
      <c r="BO83" s="184"/>
      <c r="BP83" s="184"/>
      <c r="BQ83" s="184"/>
      <c r="BR83" s="184"/>
      <c r="BS83" s="184"/>
      <c r="BT83" s="184"/>
      <c r="BU83" s="184"/>
      <c r="BV83" s="184"/>
      <c r="BW83" s="184"/>
      <c r="BX83" s="184"/>
      <c r="BY83" s="184"/>
      <c r="BZ83" s="184"/>
      <c r="CA83" s="184"/>
      <c r="CB83" s="184"/>
      <c r="CC83" s="184"/>
      <c r="CD83" s="184"/>
      <c r="CE83" s="184"/>
      <c r="CF83" s="184"/>
      <c r="CG83" s="184"/>
      <c r="CH83" s="184"/>
      <c r="CI83" s="184"/>
      <c r="CJ83" s="184"/>
      <c r="CK83" s="184"/>
      <c r="CL83" s="184"/>
      <c r="CM83" s="184"/>
      <c r="CN83" s="184"/>
      <c r="CO83" s="184"/>
      <c r="CP83" s="184"/>
      <c r="CQ83" s="184"/>
      <c r="CR83" s="184"/>
      <c r="CS83" s="232"/>
      <c r="CT83" s="232"/>
      <c r="CU83" s="232"/>
      <c r="CV83" s="232"/>
      <c r="CW83" s="232"/>
      <c r="CX83" s="232"/>
      <c r="CY83" s="232"/>
      <c r="CZ83" s="232"/>
      <c r="DA83" s="232"/>
      <c r="DB83" s="232"/>
      <c r="DC83" s="232"/>
      <c r="DD83" s="232"/>
      <c r="DE83" s="232"/>
      <c r="DF83" s="232"/>
      <c r="DG83" s="232"/>
      <c r="DH83" s="232"/>
      <c r="DI83" s="232"/>
      <c r="DJ83" s="232"/>
      <c r="DK83" s="232"/>
      <c r="DL83" s="232"/>
      <c r="DM83" s="232"/>
      <c r="DN83" s="232"/>
      <c r="DO83" s="232"/>
      <c r="DP83" s="232"/>
      <c r="DQ83" s="232"/>
      <c r="DR83" s="232"/>
      <c r="DS83" s="232"/>
      <c r="DT83" s="232"/>
      <c r="DU83" s="232"/>
      <c r="DV83" s="232"/>
      <c r="DW83" s="232"/>
      <c r="DX83" s="232"/>
      <c r="DY83" s="232"/>
      <c r="DZ83" s="232"/>
      <c r="EA83" s="232"/>
      <c r="EB83" s="232"/>
      <c r="EC83" s="232"/>
      <c r="ED83" s="232"/>
      <c r="EE83" s="232"/>
      <c r="EF83" s="232"/>
      <c r="EG83" s="232"/>
      <c r="EH83" s="232"/>
      <c r="EI83" s="232"/>
      <c r="EJ83" s="232"/>
      <c r="EK83" s="232"/>
      <c r="EL83" s="232"/>
      <c r="EM83" s="232"/>
      <c r="EN83" s="232"/>
      <c r="EO83" s="232"/>
      <c r="EP83" s="232"/>
      <c r="EQ83" s="232"/>
      <c r="ER83" s="232"/>
      <c r="ES83" s="232"/>
      <c r="ET83" s="232"/>
      <c r="EU83" s="232"/>
      <c r="EV83" s="232"/>
      <c r="EW83" s="232"/>
      <c r="EX83" s="232"/>
      <c r="EY83" s="232"/>
      <c r="EZ83" s="232"/>
      <c r="FA83" s="232"/>
      <c r="FB83" s="232"/>
      <c r="FC83" s="232"/>
      <c r="FD83" s="232"/>
      <c r="FE83" s="232"/>
      <c r="FF83" s="232"/>
      <c r="FG83" s="232"/>
      <c r="FH83" s="232"/>
      <c r="FI83" s="232"/>
      <c r="FJ83" s="232"/>
      <c r="FK83" s="232"/>
      <c r="FL83" s="232"/>
      <c r="FM83" s="232"/>
      <c r="FN83" s="232"/>
      <c r="FO83" s="232"/>
      <c r="FP83" s="232"/>
      <c r="FQ83" s="232"/>
      <c r="FR83" s="232"/>
      <c r="FS83" s="232"/>
      <c r="FT83" s="232"/>
      <c r="FU83" s="232"/>
      <c r="FV83" s="232"/>
      <c r="FW83" s="232"/>
      <c r="FX83" s="232"/>
      <c r="FY83" s="232"/>
      <c r="FZ83" s="232"/>
      <c r="GA83" s="232"/>
      <c r="GB83" s="232"/>
    </row>
    <row r="84" spans="1:184" x14ac:dyDescent="0.25">
      <c r="A84" s="161" t="s">
        <v>42</v>
      </c>
      <c r="B84" s="31"/>
      <c r="C84" s="31"/>
      <c r="D84" s="31"/>
      <c r="E84" s="31"/>
      <c r="F84" s="31"/>
      <c r="G84" s="31"/>
      <c r="H84" s="31"/>
      <c r="I84" s="31"/>
      <c r="J84" s="31"/>
      <c r="K84" s="31"/>
      <c r="L84" s="31"/>
      <c r="M84" s="24"/>
      <c r="N84" s="24"/>
      <c r="O84" s="24"/>
      <c r="P84" s="24"/>
      <c r="Q84" s="31"/>
      <c r="R84" s="31"/>
      <c r="S84" s="31"/>
      <c r="T84" s="31"/>
      <c r="U84" s="24"/>
      <c r="V84" s="24"/>
      <c r="W84" s="24"/>
      <c r="X84" s="24"/>
      <c r="Y84" s="24"/>
      <c r="Z84" s="24"/>
      <c r="AA84" s="385"/>
      <c r="AB84" s="24"/>
      <c r="AC84" s="24"/>
      <c r="AD84" s="31"/>
      <c r="AE84" s="216"/>
      <c r="AF84" s="216"/>
      <c r="AG84" s="216"/>
      <c r="AH84" s="216"/>
      <c r="AI84" s="216"/>
      <c r="AJ84" s="216"/>
      <c r="AK84" s="216"/>
      <c r="AL84" s="216"/>
      <c r="AM84" s="216"/>
      <c r="AN84" s="216"/>
      <c r="AO84" s="216"/>
      <c r="AP84" s="216"/>
      <c r="AQ84" s="216"/>
      <c r="AR84" s="216"/>
      <c r="AS84" s="217"/>
      <c r="AT84" s="216"/>
      <c r="AU84" s="216"/>
      <c r="AV84" s="216"/>
      <c r="AW84" s="216"/>
      <c r="AX84" s="216"/>
      <c r="AY84" s="216"/>
      <c r="AZ84" s="216"/>
      <c r="BA84" s="216"/>
      <c r="BB84" s="217"/>
      <c r="BC84" s="217"/>
      <c r="BD84" s="217"/>
      <c r="BE84" s="217"/>
      <c r="BF84" s="216"/>
      <c r="BG84" s="216"/>
      <c r="BH84" s="217"/>
      <c r="BI84" s="216"/>
      <c r="BJ84" s="216"/>
      <c r="BK84" s="217"/>
      <c r="BL84" s="216"/>
      <c r="BM84" s="216"/>
      <c r="BN84" s="217"/>
      <c r="BO84" s="216"/>
      <c r="BP84" s="216"/>
      <c r="BQ84" s="217"/>
      <c r="BR84" s="216"/>
      <c r="BS84" s="216"/>
      <c r="BT84" s="217"/>
      <c r="BU84" s="216"/>
      <c r="BV84" s="216"/>
      <c r="BW84" s="217"/>
      <c r="BX84" s="216"/>
      <c r="BY84" s="216"/>
      <c r="BZ84" s="217"/>
      <c r="CA84" s="216"/>
      <c r="CB84" s="216"/>
      <c r="CC84" s="217"/>
      <c r="CD84" s="216"/>
      <c r="CE84" s="216"/>
      <c r="CF84" s="216"/>
      <c r="CG84" s="216"/>
      <c r="CH84" s="216"/>
      <c r="CI84" s="217"/>
      <c r="CJ84" s="216"/>
      <c r="CK84" s="216"/>
      <c r="CL84" s="216"/>
      <c r="CM84" s="216"/>
      <c r="CN84" s="216"/>
      <c r="CO84" s="216"/>
      <c r="CP84" s="216"/>
      <c r="CQ84" s="216"/>
      <c r="CR84" s="216"/>
    </row>
    <row r="85" spans="1:184" x14ac:dyDescent="0.25">
      <c r="A85" s="161" t="s">
        <v>43</v>
      </c>
      <c r="B85" s="31"/>
      <c r="C85" s="31"/>
      <c r="D85" s="31"/>
      <c r="E85" s="31"/>
      <c r="F85" s="31"/>
      <c r="G85" s="31"/>
      <c r="H85" s="31"/>
      <c r="I85" s="31"/>
      <c r="J85" s="31"/>
      <c r="K85" s="31"/>
      <c r="L85" s="31"/>
      <c r="M85" s="24"/>
      <c r="N85" s="24"/>
      <c r="O85" s="24"/>
      <c r="P85" s="24"/>
      <c r="Q85" s="31"/>
      <c r="R85" s="31"/>
      <c r="S85" s="31"/>
      <c r="T85" s="31"/>
      <c r="U85" s="24"/>
      <c r="V85" s="24"/>
      <c r="W85" s="24"/>
      <c r="X85" s="24"/>
      <c r="Y85" s="24"/>
      <c r="Z85" s="24"/>
      <c r="AA85" s="385"/>
      <c r="AB85" s="24"/>
      <c r="AC85" s="24"/>
      <c r="AD85" s="31"/>
      <c r="AE85" s="216"/>
      <c r="AF85" s="216"/>
      <c r="AG85" s="216"/>
      <c r="AH85" s="216"/>
      <c r="AI85" s="216"/>
      <c r="AJ85" s="216"/>
      <c r="AK85" s="216"/>
      <c r="AL85" s="216"/>
      <c r="AM85" s="216"/>
      <c r="AN85" s="216"/>
      <c r="AO85" s="216"/>
      <c r="AP85" s="216"/>
      <c r="AQ85" s="216"/>
      <c r="AR85" s="216"/>
      <c r="AS85" s="217"/>
      <c r="AT85" s="216"/>
      <c r="AU85" s="216"/>
      <c r="AV85" s="216"/>
      <c r="AW85" s="216"/>
      <c r="AX85" s="216"/>
      <c r="AY85" s="216"/>
      <c r="AZ85" s="216"/>
      <c r="BA85" s="216"/>
      <c r="BB85" s="217"/>
      <c r="BC85" s="217"/>
      <c r="BD85" s="217"/>
      <c r="BE85" s="217"/>
      <c r="BF85" s="216"/>
      <c r="BG85" s="216"/>
      <c r="BH85" s="217"/>
      <c r="BI85" s="216"/>
      <c r="BJ85" s="216"/>
      <c r="BK85" s="217"/>
      <c r="BL85" s="216"/>
      <c r="BM85" s="216"/>
      <c r="BN85" s="217"/>
      <c r="BO85" s="216"/>
      <c r="BP85" s="216"/>
      <c r="BQ85" s="217"/>
      <c r="BR85" s="216"/>
      <c r="BS85" s="216"/>
      <c r="BT85" s="217"/>
      <c r="BU85" s="216"/>
      <c r="BV85" s="216"/>
      <c r="BW85" s="217"/>
      <c r="BX85" s="216"/>
      <c r="BY85" s="216"/>
      <c r="BZ85" s="217"/>
      <c r="CA85" s="216"/>
      <c r="CB85" s="216"/>
      <c r="CC85" s="217"/>
      <c r="CD85" s="216"/>
      <c r="CE85" s="216"/>
      <c r="CF85" s="217"/>
      <c r="CG85" s="216"/>
      <c r="CH85" s="216"/>
      <c r="CI85" s="217"/>
      <c r="CJ85" s="216"/>
      <c r="CK85" s="216"/>
      <c r="CL85" s="217"/>
      <c r="CM85" s="216"/>
      <c r="CN85" s="216"/>
      <c r="CO85" s="217"/>
      <c r="CP85" s="216"/>
      <c r="CQ85" s="216"/>
      <c r="CR85" s="217"/>
    </row>
    <row r="86" spans="1:184" x14ac:dyDescent="0.25">
      <c r="A86" s="162" t="s">
        <v>344</v>
      </c>
      <c r="B86" s="31">
        <v>36.072299999999998</v>
      </c>
      <c r="C86" s="31">
        <v>2.8308</v>
      </c>
      <c r="D86" s="31">
        <v>38.903100000000002</v>
      </c>
      <c r="E86" s="31">
        <v>40.106499999999997</v>
      </c>
      <c r="F86" s="31">
        <v>11.723599999999999</v>
      </c>
      <c r="G86" s="31">
        <v>51.830100000000002</v>
      </c>
      <c r="H86" s="31">
        <v>0</v>
      </c>
      <c r="I86" s="31">
        <v>43.515000000000001</v>
      </c>
      <c r="J86" s="31">
        <v>12.3079</v>
      </c>
      <c r="K86" s="127">
        <v>55.822899999999997</v>
      </c>
      <c r="L86" s="127">
        <v>0</v>
      </c>
      <c r="M86" s="85">
        <v>39.381</v>
      </c>
      <c r="N86" s="85">
        <v>9.5581999999999994</v>
      </c>
      <c r="O86" s="85">
        <f t="shared" ref="O86:O139" si="59">N86+M86</f>
        <v>48.9392</v>
      </c>
      <c r="P86" s="85"/>
      <c r="Q86" s="127">
        <v>59.355699999999999</v>
      </c>
      <c r="R86" s="127">
        <v>29.449000000000002</v>
      </c>
      <c r="S86" s="127">
        <v>88.804699999999997</v>
      </c>
      <c r="T86" s="127">
        <v>0</v>
      </c>
      <c r="U86" s="85">
        <v>58.828200000000002</v>
      </c>
      <c r="V86" s="85">
        <v>16.075099999999999</v>
      </c>
      <c r="W86" s="85">
        <f>V86+U86</f>
        <v>74.903300000000002</v>
      </c>
      <c r="X86" s="85"/>
      <c r="Y86" s="85">
        <v>53.040300000000002</v>
      </c>
      <c r="Z86" s="85">
        <v>13.1165</v>
      </c>
      <c r="AA86" s="41">
        <f>SUM(Y86:Z86)</f>
        <v>66.156800000000004</v>
      </c>
      <c r="AB86" s="85">
        <v>9.3452000000000002</v>
      </c>
      <c r="AC86" s="85">
        <v>0</v>
      </c>
      <c r="AD86" s="123">
        <f>AC86+AB86</f>
        <v>9.3452000000000002</v>
      </c>
      <c r="AE86" s="127">
        <v>8.5175000000000001</v>
      </c>
      <c r="AF86" s="127">
        <v>0</v>
      </c>
      <c r="AG86" s="123">
        <f>AE86+AF86</f>
        <v>8.5175000000000001</v>
      </c>
      <c r="AH86" s="127">
        <v>6.3710000000000004</v>
      </c>
      <c r="AI86" s="127">
        <v>0</v>
      </c>
      <c r="AJ86" s="123">
        <f>AH86+AI86</f>
        <v>6.3710000000000004</v>
      </c>
      <c r="AK86" s="127">
        <v>79.7029</v>
      </c>
      <c r="AL86" s="127">
        <v>0</v>
      </c>
      <c r="AM86" s="123">
        <f>AK86+AL86</f>
        <v>79.7029</v>
      </c>
      <c r="AN86" s="127">
        <v>71.932900000000004</v>
      </c>
      <c r="AO86" s="127">
        <v>0</v>
      </c>
      <c r="AP86" s="123">
        <f>AN86+AO86</f>
        <v>71.932900000000004</v>
      </c>
      <c r="AQ86" s="123">
        <v>65.935599999999994</v>
      </c>
      <c r="AR86" s="123">
        <v>0</v>
      </c>
      <c r="AS86" s="123">
        <f>SUM(AQ86:AR86)</f>
        <v>65.935599999999994</v>
      </c>
      <c r="AT86" s="127">
        <v>76.031099999999995</v>
      </c>
      <c r="AU86" s="127">
        <v>0</v>
      </c>
      <c r="AV86" s="123">
        <f>AT86+AU86</f>
        <v>76.031099999999995</v>
      </c>
      <c r="AW86" s="127">
        <v>76.031099999999995</v>
      </c>
      <c r="AX86" s="127">
        <v>0</v>
      </c>
      <c r="AY86" s="123">
        <f>AW86+AX86</f>
        <v>76.031099999999995</v>
      </c>
      <c r="AZ86" s="219">
        <v>71.181100000000001</v>
      </c>
      <c r="BA86" s="219">
        <v>0</v>
      </c>
      <c r="BB86" s="226">
        <f>SUM(AZ86:BA86)</f>
        <v>71.181100000000001</v>
      </c>
      <c r="BC86" s="226">
        <v>65.810400000000001</v>
      </c>
      <c r="BD86" s="226">
        <v>0</v>
      </c>
      <c r="BE86" s="226">
        <f>SUM(BC86:BD86)</f>
        <v>65.810400000000001</v>
      </c>
      <c r="BF86" s="219">
        <v>62.71</v>
      </c>
      <c r="BG86" s="219">
        <v>0</v>
      </c>
      <c r="BH86" s="226">
        <f>SUM(BF86:BG86)</f>
        <v>62.71</v>
      </c>
      <c r="BI86" s="226">
        <v>46.845999999999997</v>
      </c>
      <c r="BJ86" s="226">
        <v>0</v>
      </c>
      <c r="BK86" s="226">
        <f>SUM(BI86:BJ86)</f>
        <v>46.845999999999997</v>
      </c>
      <c r="BL86" s="228">
        <v>44.212499999999999</v>
      </c>
      <c r="BM86" s="228">
        <v>0</v>
      </c>
      <c r="BN86" s="226">
        <f>SUM(BL86:BM86)</f>
        <v>44.212499999999999</v>
      </c>
      <c r="BO86" s="226">
        <v>72.932500000000005</v>
      </c>
      <c r="BP86" s="226">
        <v>0</v>
      </c>
      <c r="BQ86" s="226">
        <f>SUM(BO86:BP86)</f>
        <v>72.932500000000005</v>
      </c>
      <c r="BR86" s="228">
        <v>62.022500000000001</v>
      </c>
      <c r="BS86" s="228">
        <v>0</v>
      </c>
      <c r="BT86" s="226">
        <f>SUM(BR86:BS86)</f>
        <v>62.022500000000001</v>
      </c>
      <c r="BU86" s="228">
        <v>59.173999999999999</v>
      </c>
      <c r="BV86" s="228">
        <v>0</v>
      </c>
      <c r="BW86" s="226">
        <f>SUM(BU86:BV86)</f>
        <v>59.173999999999999</v>
      </c>
      <c r="BX86" s="228">
        <v>83.002600000000001</v>
      </c>
      <c r="BY86" s="228">
        <v>0</v>
      </c>
      <c r="BZ86" s="226">
        <f>SUM(BX86:BY86)</f>
        <v>83.002600000000001</v>
      </c>
      <c r="CA86" s="228">
        <v>85.332499999999996</v>
      </c>
      <c r="CB86" s="216"/>
      <c r="CC86" s="226">
        <f>SUM(CA86:CB86)</f>
        <v>85.332499999999996</v>
      </c>
      <c r="CD86" s="228">
        <v>87.997100000000003</v>
      </c>
      <c r="CE86" s="216"/>
      <c r="CF86" s="226">
        <f>SUM(CD86:CE86)</f>
        <v>87.997100000000003</v>
      </c>
      <c r="CG86" s="216">
        <v>88.950100000000006</v>
      </c>
      <c r="CH86" s="216"/>
      <c r="CI86" s="217">
        <f>SUM(CG86:CH86)</f>
        <v>88.950100000000006</v>
      </c>
      <c r="CJ86" s="228">
        <v>98.905000000000001</v>
      </c>
      <c r="CK86" s="216"/>
      <c r="CL86" s="226">
        <f>SUM(CJ86:CK86)</f>
        <v>98.905000000000001</v>
      </c>
      <c r="CM86" s="228">
        <v>100.40009999999999</v>
      </c>
      <c r="CN86" s="216"/>
      <c r="CO86" s="226">
        <f>SUM(CM86:CN86)</f>
        <v>100.40009999999999</v>
      </c>
      <c r="CP86" s="228">
        <v>100.40009999999999</v>
      </c>
      <c r="CQ86" s="216"/>
      <c r="CR86" s="226">
        <f>SUM(CP86:CQ86)</f>
        <v>100.40009999999999</v>
      </c>
    </row>
    <row r="87" spans="1:184" ht="37.5" x14ac:dyDescent="0.25">
      <c r="A87" s="163" t="s">
        <v>289</v>
      </c>
      <c r="B87" s="31">
        <v>7.0715000000000003</v>
      </c>
      <c r="C87" s="31">
        <v>0</v>
      </c>
      <c r="D87" s="31">
        <v>7.0715000000000003</v>
      </c>
      <c r="E87" s="31">
        <v>7.8235000000000001</v>
      </c>
      <c r="F87" s="31">
        <v>0</v>
      </c>
      <c r="G87" s="31">
        <v>7.8235000000000001</v>
      </c>
      <c r="H87" s="31">
        <v>0</v>
      </c>
      <c r="I87" s="31">
        <v>7.8055000000000003</v>
      </c>
      <c r="J87" s="31">
        <v>0</v>
      </c>
      <c r="K87" s="127">
        <v>7.8055000000000003</v>
      </c>
      <c r="L87" s="127">
        <v>0</v>
      </c>
      <c r="M87" s="85">
        <v>6.6733000000000002</v>
      </c>
      <c r="N87" s="85">
        <v>0</v>
      </c>
      <c r="O87" s="85">
        <f t="shared" si="59"/>
        <v>6.6733000000000002</v>
      </c>
      <c r="P87" s="85"/>
      <c r="Q87" s="127">
        <v>0</v>
      </c>
      <c r="R87" s="127">
        <v>0</v>
      </c>
      <c r="S87" s="127">
        <v>0</v>
      </c>
      <c r="T87" s="127">
        <v>0</v>
      </c>
      <c r="U87" s="85">
        <v>0</v>
      </c>
      <c r="V87" s="85">
        <v>0</v>
      </c>
      <c r="W87" s="85">
        <v>0</v>
      </c>
      <c r="X87" s="85">
        <v>0</v>
      </c>
      <c r="Y87" s="85"/>
      <c r="Z87" s="85"/>
      <c r="AA87" s="41"/>
      <c r="AB87" s="85">
        <v>0</v>
      </c>
      <c r="AC87" s="85">
        <v>0</v>
      </c>
      <c r="AD87" s="123">
        <f t="shared" ref="AD87:AD96" si="60">AC87+AB87</f>
        <v>0</v>
      </c>
      <c r="AE87" s="127"/>
      <c r="AF87" s="127"/>
      <c r="AG87" s="123">
        <f t="shared" ref="AG87:AG146" si="61">AE87+AF87</f>
        <v>0</v>
      </c>
      <c r="AH87" s="127"/>
      <c r="AI87" s="127"/>
      <c r="AJ87" s="123">
        <f t="shared" ref="AJ87:AJ146" si="62">AH87+AI87</f>
        <v>0</v>
      </c>
      <c r="AK87" s="151"/>
      <c r="AL87" s="151"/>
      <c r="AM87" s="152"/>
      <c r="AN87" s="151"/>
      <c r="AO87" s="151"/>
      <c r="AP87" s="152"/>
      <c r="AQ87" s="151"/>
      <c r="AR87" s="151"/>
      <c r="AS87" s="152"/>
      <c r="AT87" s="151"/>
      <c r="AU87" s="151"/>
      <c r="AV87" s="152"/>
      <c r="AW87" s="151"/>
      <c r="AX87" s="151"/>
      <c r="AY87" s="152"/>
      <c r="AZ87" s="151"/>
      <c r="BA87" s="151"/>
      <c r="BB87" s="152"/>
      <c r="BC87" s="151"/>
      <c r="BD87" s="151"/>
      <c r="BE87" s="152"/>
      <c r="BF87" s="151"/>
      <c r="BG87" s="151"/>
      <c r="BH87" s="152"/>
      <c r="BI87" s="151"/>
      <c r="BJ87" s="151"/>
      <c r="BK87" s="152"/>
      <c r="BL87" s="151"/>
      <c r="BM87" s="151"/>
      <c r="BN87" s="152"/>
      <c r="BO87" s="151"/>
      <c r="BP87" s="151"/>
      <c r="BQ87" s="152"/>
      <c r="BR87" s="151"/>
      <c r="BS87" s="151"/>
      <c r="BT87" s="152"/>
      <c r="BU87" s="152"/>
      <c r="BV87" s="152"/>
      <c r="BW87" s="152"/>
      <c r="BX87" s="151"/>
      <c r="BY87" s="151"/>
      <c r="BZ87" s="152"/>
      <c r="CA87" s="233"/>
      <c r="CB87" s="233"/>
      <c r="CC87" s="234"/>
      <c r="CD87" s="233"/>
      <c r="CE87" s="233"/>
      <c r="CF87" s="234"/>
      <c r="CG87" s="233"/>
      <c r="CH87" s="233"/>
      <c r="CI87" s="234"/>
      <c r="CJ87" s="233"/>
      <c r="CK87" s="233"/>
      <c r="CL87" s="234"/>
      <c r="CM87" s="233"/>
      <c r="CN87" s="233"/>
      <c r="CO87" s="234"/>
      <c r="CP87" s="233"/>
      <c r="CQ87" s="233"/>
      <c r="CR87" s="234"/>
    </row>
    <row r="88" spans="1:184" x14ac:dyDescent="0.25">
      <c r="A88" s="162" t="s">
        <v>44</v>
      </c>
      <c r="B88" s="31">
        <v>2.3927999999999998</v>
      </c>
      <c r="C88" s="31">
        <v>0</v>
      </c>
      <c r="D88" s="31">
        <v>2.3927999999999998</v>
      </c>
      <c r="E88" s="31">
        <v>2.7</v>
      </c>
      <c r="F88" s="31">
        <v>0</v>
      </c>
      <c r="G88" s="31">
        <v>2.7</v>
      </c>
      <c r="H88" s="31">
        <v>0</v>
      </c>
      <c r="I88" s="31">
        <v>2.4609999999999999</v>
      </c>
      <c r="J88" s="31">
        <v>0</v>
      </c>
      <c r="K88" s="127">
        <v>2.4609999999999999</v>
      </c>
      <c r="L88" s="127">
        <v>0</v>
      </c>
      <c r="M88" s="85">
        <v>2.4493999999999998</v>
      </c>
      <c r="N88" s="85">
        <v>0</v>
      </c>
      <c r="O88" s="85">
        <f t="shared" si="59"/>
        <v>2.4493999999999998</v>
      </c>
      <c r="P88" s="85"/>
      <c r="Q88" s="127">
        <v>0</v>
      </c>
      <c r="R88" s="127">
        <v>0</v>
      </c>
      <c r="S88" s="127">
        <v>0</v>
      </c>
      <c r="T88" s="127">
        <v>0</v>
      </c>
      <c r="U88" s="85">
        <v>0</v>
      </c>
      <c r="V88" s="85">
        <v>0</v>
      </c>
      <c r="W88" s="85">
        <v>0</v>
      </c>
      <c r="X88" s="85">
        <v>0</v>
      </c>
      <c r="Y88" s="85"/>
      <c r="Z88" s="85"/>
      <c r="AA88" s="41"/>
      <c r="AB88" s="85">
        <v>0</v>
      </c>
      <c r="AC88" s="85">
        <v>0</v>
      </c>
      <c r="AD88" s="123">
        <f t="shared" si="60"/>
        <v>0</v>
      </c>
      <c r="AE88" s="127"/>
      <c r="AF88" s="127"/>
      <c r="AG88" s="123">
        <f t="shared" si="61"/>
        <v>0</v>
      </c>
      <c r="AH88" s="127"/>
      <c r="AI88" s="127"/>
      <c r="AJ88" s="123">
        <f t="shared" si="62"/>
        <v>0</v>
      </c>
      <c r="AK88" s="151"/>
      <c r="AL88" s="151"/>
      <c r="AM88" s="152"/>
      <c r="AN88" s="151"/>
      <c r="AO88" s="151"/>
      <c r="AP88" s="152"/>
      <c r="AQ88" s="151"/>
      <c r="AR88" s="151"/>
      <c r="AS88" s="152"/>
      <c r="AT88" s="151"/>
      <c r="AU88" s="151"/>
      <c r="AV88" s="152"/>
      <c r="AW88" s="151"/>
      <c r="AX88" s="151"/>
      <c r="AY88" s="152"/>
      <c r="AZ88" s="151"/>
      <c r="BA88" s="151"/>
      <c r="BB88" s="152"/>
      <c r="BC88" s="151"/>
      <c r="BD88" s="151"/>
      <c r="BE88" s="152"/>
      <c r="BF88" s="151"/>
      <c r="BG88" s="151"/>
      <c r="BH88" s="152"/>
      <c r="BI88" s="151"/>
      <c r="BJ88" s="151"/>
      <c r="BK88" s="152"/>
      <c r="BL88" s="152"/>
      <c r="BM88" s="152"/>
      <c r="BN88" s="378"/>
      <c r="BO88" s="151"/>
      <c r="BP88" s="151"/>
      <c r="BQ88" s="152"/>
      <c r="BR88" s="233"/>
      <c r="BS88" s="233"/>
      <c r="BT88" s="378"/>
      <c r="BU88" s="377"/>
      <c r="BV88" s="377"/>
      <c r="BW88" s="378"/>
      <c r="BX88" s="233"/>
      <c r="BY88" s="233"/>
      <c r="BZ88" s="378"/>
      <c r="CA88" s="233"/>
      <c r="CB88" s="233"/>
      <c r="CC88" s="234"/>
      <c r="CD88" s="233"/>
      <c r="CE88" s="233"/>
      <c r="CF88" s="234"/>
      <c r="CG88" s="233"/>
      <c r="CH88" s="233"/>
      <c r="CI88" s="234"/>
      <c r="CJ88" s="233"/>
      <c r="CK88" s="233"/>
      <c r="CL88" s="234"/>
      <c r="CM88" s="233"/>
      <c r="CN88" s="233"/>
      <c r="CO88" s="234"/>
      <c r="CP88" s="233"/>
      <c r="CQ88" s="233"/>
      <c r="CR88" s="234"/>
    </row>
    <row r="89" spans="1:184" x14ac:dyDescent="0.25">
      <c r="A89" s="162" t="s">
        <v>45</v>
      </c>
      <c r="B89" s="31">
        <v>17.5657</v>
      </c>
      <c r="C89" s="31">
        <v>0</v>
      </c>
      <c r="D89" s="31">
        <v>17.5657</v>
      </c>
      <c r="E89" s="31">
        <v>18.177900000000001</v>
      </c>
      <c r="F89" s="31">
        <v>0</v>
      </c>
      <c r="G89" s="31">
        <v>18.177900000000001</v>
      </c>
      <c r="H89" s="31">
        <v>0</v>
      </c>
      <c r="I89" s="31">
        <v>22.823399999999999</v>
      </c>
      <c r="J89" s="31">
        <v>0</v>
      </c>
      <c r="K89" s="127">
        <v>22.823399999999999</v>
      </c>
      <c r="L89" s="127">
        <v>0</v>
      </c>
      <c r="M89" s="85">
        <v>21.152799999999999</v>
      </c>
      <c r="N89" s="85">
        <v>0</v>
      </c>
      <c r="O89" s="85">
        <f t="shared" si="59"/>
        <v>21.152799999999999</v>
      </c>
      <c r="P89" s="85"/>
      <c r="Q89" s="127">
        <v>32.0381</v>
      </c>
      <c r="R89" s="127">
        <v>0</v>
      </c>
      <c r="S89" s="127">
        <v>32.0381</v>
      </c>
      <c r="T89" s="127">
        <v>0</v>
      </c>
      <c r="U89" s="85">
        <v>29.058199999999999</v>
      </c>
      <c r="V89" s="85">
        <v>0</v>
      </c>
      <c r="W89" s="85">
        <f>V89+U89</f>
        <v>29.058199999999999</v>
      </c>
      <c r="X89" s="85">
        <v>0</v>
      </c>
      <c r="Y89" s="85">
        <v>23.4377</v>
      </c>
      <c r="Z89" s="85">
        <v>0</v>
      </c>
      <c r="AA89" s="41">
        <f>Y89+Z89</f>
        <v>23.4377</v>
      </c>
      <c r="AB89" s="85">
        <v>33.084000000000003</v>
      </c>
      <c r="AC89" s="85">
        <v>0</v>
      </c>
      <c r="AD89" s="123">
        <f t="shared" si="60"/>
        <v>33.084000000000003</v>
      </c>
      <c r="AE89" s="127">
        <v>30.504000000000001</v>
      </c>
      <c r="AF89" s="127">
        <v>0</v>
      </c>
      <c r="AG89" s="123">
        <f t="shared" si="61"/>
        <v>30.504000000000001</v>
      </c>
      <c r="AH89" s="127">
        <v>26.502400000000002</v>
      </c>
      <c r="AI89" s="127">
        <v>0</v>
      </c>
      <c r="AJ89" s="123">
        <f t="shared" si="62"/>
        <v>26.502400000000002</v>
      </c>
      <c r="AK89" s="151"/>
      <c r="AL89" s="151"/>
      <c r="AM89" s="152"/>
      <c r="AN89" s="151"/>
      <c r="AO89" s="151"/>
      <c r="AP89" s="152"/>
      <c r="AQ89" s="151"/>
      <c r="AR89" s="151"/>
      <c r="AS89" s="152"/>
      <c r="AT89" s="151"/>
      <c r="AU89" s="151"/>
      <c r="AV89" s="152"/>
      <c r="AW89" s="151"/>
      <c r="AX89" s="151"/>
      <c r="AY89" s="152"/>
      <c r="AZ89" s="151"/>
      <c r="BA89" s="151"/>
      <c r="BB89" s="152"/>
      <c r="BC89" s="151"/>
      <c r="BD89" s="151"/>
      <c r="BE89" s="152"/>
      <c r="BF89" s="151"/>
      <c r="BG89" s="151"/>
      <c r="BH89" s="152"/>
      <c r="BI89" s="151"/>
      <c r="BJ89" s="151"/>
      <c r="BK89" s="152"/>
      <c r="BL89" s="152"/>
      <c r="BM89" s="152"/>
      <c r="BN89" s="378"/>
      <c r="BO89" s="151"/>
      <c r="BP89" s="151"/>
      <c r="BQ89" s="152"/>
      <c r="BR89" s="233"/>
      <c r="BS89" s="233"/>
      <c r="BT89" s="378"/>
      <c r="BU89" s="377"/>
      <c r="BV89" s="377"/>
      <c r="BW89" s="378"/>
      <c r="BX89" s="233"/>
      <c r="BY89" s="233"/>
      <c r="BZ89" s="378"/>
      <c r="CA89" s="233"/>
      <c r="CB89" s="233"/>
      <c r="CC89" s="234"/>
      <c r="CD89" s="233"/>
      <c r="CE89" s="233"/>
      <c r="CF89" s="234"/>
      <c r="CG89" s="233"/>
      <c r="CH89" s="233"/>
      <c r="CI89" s="234"/>
      <c r="CJ89" s="233"/>
      <c r="CK89" s="233"/>
      <c r="CL89" s="234"/>
      <c r="CM89" s="233"/>
      <c r="CN89" s="233"/>
      <c r="CO89" s="234"/>
      <c r="CP89" s="233"/>
      <c r="CQ89" s="233"/>
      <c r="CR89" s="234"/>
    </row>
    <row r="90" spans="1:184" x14ac:dyDescent="0.25">
      <c r="A90" s="164" t="s">
        <v>282</v>
      </c>
      <c r="B90" s="31">
        <v>0</v>
      </c>
      <c r="C90" s="127">
        <v>36.988799999999998</v>
      </c>
      <c r="D90" s="31">
        <f>SUM(B90:C90)</f>
        <v>36.988799999999998</v>
      </c>
      <c r="E90" s="31">
        <v>0</v>
      </c>
      <c r="F90" s="31">
        <v>40</v>
      </c>
      <c r="G90" s="31">
        <v>40</v>
      </c>
      <c r="H90" s="31">
        <v>0</v>
      </c>
      <c r="I90" s="31">
        <v>0</v>
      </c>
      <c r="J90" s="31">
        <v>40</v>
      </c>
      <c r="K90" s="31">
        <v>40</v>
      </c>
      <c r="L90" s="31">
        <v>0</v>
      </c>
      <c r="M90" s="85">
        <v>0</v>
      </c>
      <c r="N90" s="85">
        <v>39.6905</v>
      </c>
      <c r="O90" s="85">
        <f t="shared" si="59"/>
        <v>39.6905</v>
      </c>
      <c r="P90" s="85">
        <v>0</v>
      </c>
      <c r="Q90" s="127">
        <v>0</v>
      </c>
      <c r="R90" s="127">
        <v>4.0000000000000001E-3</v>
      </c>
      <c r="S90" s="127">
        <v>40</v>
      </c>
      <c r="T90" s="127">
        <v>0</v>
      </c>
      <c r="U90" s="85">
        <v>0</v>
      </c>
      <c r="V90" s="85">
        <v>45</v>
      </c>
      <c r="W90" s="85">
        <v>45</v>
      </c>
      <c r="X90" s="85">
        <v>0</v>
      </c>
      <c r="Y90" s="85">
        <v>0</v>
      </c>
      <c r="Z90" s="85">
        <v>44.997700000000002</v>
      </c>
      <c r="AA90" s="41">
        <f>SUM(Y90:Z90)</f>
        <v>44.997700000000002</v>
      </c>
      <c r="AB90" s="85">
        <v>45</v>
      </c>
      <c r="AC90" s="85">
        <v>0</v>
      </c>
      <c r="AD90" s="123">
        <f>AC90+AB90</f>
        <v>45</v>
      </c>
      <c r="AE90" s="127">
        <v>50</v>
      </c>
      <c r="AF90" s="127">
        <v>0</v>
      </c>
      <c r="AG90" s="123">
        <f>SUM(AE90:AF90)</f>
        <v>50</v>
      </c>
      <c r="AH90" s="127">
        <v>50</v>
      </c>
      <c r="AI90" s="127">
        <v>0</v>
      </c>
      <c r="AJ90" s="123">
        <f>SUM(AH90:AI90)</f>
        <v>50</v>
      </c>
      <c r="AK90" s="127">
        <v>50</v>
      </c>
      <c r="AL90" s="127">
        <v>0</v>
      </c>
      <c r="AM90" s="123">
        <f>SUM(AK90:AL90)</f>
        <v>50</v>
      </c>
      <c r="AN90" s="127">
        <v>60</v>
      </c>
      <c r="AO90" s="127">
        <v>0</v>
      </c>
      <c r="AP90" s="123">
        <f>SUM(AN90:AO90)</f>
        <v>60</v>
      </c>
      <c r="AQ90" s="127">
        <v>59.972099999999998</v>
      </c>
      <c r="AR90" s="127">
        <v>0</v>
      </c>
      <c r="AS90" s="123">
        <f>SUM(AQ90:AR90)</f>
        <v>59.972099999999998</v>
      </c>
      <c r="AT90" s="127"/>
      <c r="AU90" s="127"/>
      <c r="AV90" s="123">
        <f>SUM(AT90:AU90)</f>
        <v>0</v>
      </c>
      <c r="AW90" s="127">
        <v>60</v>
      </c>
      <c r="AX90" s="127">
        <v>0</v>
      </c>
      <c r="AY90" s="123">
        <f>SUM(AW90:AX90)</f>
        <v>60</v>
      </c>
      <c r="AZ90" s="127">
        <v>75</v>
      </c>
      <c r="BA90" s="127">
        <v>0</v>
      </c>
      <c r="BB90" s="123">
        <f>SUM(AZ90:BA90)</f>
        <v>75</v>
      </c>
      <c r="BC90" s="123">
        <v>71.827600000000004</v>
      </c>
      <c r="BD90" s="123">
        <v>0</v>
      </c>
      <c r="BE90" s="123">
        <f>SUM(BC90:BD90)</f>
        <v>71.827600000000004</v>
      </c>
      <c r="BF90" s="127">
        <v>60</v>
      </c>
      <c r="BG90" s="127">
        <v>0</v>
      </c>
      <c r="BH90" s="123">
        <f>SUM(BF90:BG90)</f>
        <v>60</v>
      </c>
      <c r="BI90" s="219">
        <v>136.4102</v>
      </c>
      <c r="BJ90" s="219">
        <v>0</v>
      </c>
      <c r="BK90" s="226">
        <f>SUM(BI90:BJ90)</f>
        <v>136.4102</v>
      </c>
      <c r="BL90" s="228">
        <v>135.82259999999999</v>
      </c>
      <c r="BM90" s="228">
        <v>0</v>
      </c>
      <c r="BN90" s="226">
        <f t="shared" ref="BN90:BN96" si="63">SUM(BL90:BM90)</f>
        <v>135.82259999999999</v>
      </c>
      <c r="BO90" s="219">
        <v>120</v>
      </c>
      <c r="BP90" s="219">
        <v>0</v>
      </c>
      <c r="BQ90" s="226">
        <f>SUM(BO90:BP90)</f>
        <v>120</v>
      </c>
      <c r="BR90" s="228">
        <v>138</v>
      </c>
      <c r="BS90" s="228">
        <v>0</v>
      </c>
      <c r="BT90" s="226">
        <f>SUM(BR90:BS90)</f>
        <v>138</v>
      </c>
      <c r="BU90" s="228">
        <v>137.548</v>
      </c>
      <c r="BV90" s="228"/>
      <c r="BW90" s="226">
        <f>SUM(BU90:BV90)</f>
        <v>137.548</v>
      </c>
      <c r="BX90" s="228">
        <v>125</v>
      </c>
      <c r="BY90" s="228">
        <v>0</v>
      </c>
      <c r="BZ90" s="226">
        <f t="shared" ref="BZ90:BZ96" si="64">SUM(BX90:BY90)</f>
        <v>125</v>
      </c>
      <c r="CA90" s="216">
        <v>150</v>
      </c>
      <c r="CB90" s="216"/>
      <c r="CC90" s="217">
        <f>SUM(CA90:CB90)</f>
        <v>150</v>
      </c>
      <c r="CD90" s="216">
        <v>149.5334</v>
      </c>
      <c r="CE90" s="216"/>
      <c r="CF90" s="217">
        <f>SUM(CD90:CE90)</f>
        <v>149.5334</v>
      </c>
      <c r="CG90" s="216">
        <v>170</v>
      </c>
      <c r="CH90" s="216"/>
      <c r="CI90" s="217">
        <f>SUM(CG90:CH90)</f>
        <v>170</v>
      </c>
      <c r="CJ90" s="216">
        <v>260</v>
      </c>
      <c r="CK90" s="216"/>
      <c r="CL90" s="217">
        <f>SUM(CJ90:CK90)</f>
        <v>260</v>
      </c>
      <c r="CM90" s="216">
        <v>290</v>
      </c>
      <c r="CN90" s="216"/>
      <c r="CO90" s="217">
        <f>SUM(CM90:CN90)</f>
        <v>290</v>
      </c>
      <c r="CP90" s="216">
        <v>290</v>
      </c>
      <c r="CQ90" s="216"/>
      <c r="CR90" s="217">
        <f>SUM(CP90:CQ90)</f>
        <v>290</v>
      </c>
    </row>
    <row r="91" spans="1:184" x14ac:dyDescent="0.25">
      <c r="A91" s="162" t="s">
        <v>347</v>
      </c>
      <c r="B91" s="31"/>
      <c r="C91" s="127"/>
      <c r="D91" s="31"/>
      <c r="E91" s="31"/>
      <c r="F91" s="31"/>
      <c r="G91" s="31"/>
      <c r="H91" s="31"/>
      <c r="I91" s="31"/>
      <c r="J91" s="31"/>
      <c r="K91" s="31"/>
      <c r="L91" s="31"/>
      <c r="M91" s="85"/>
      <c r="N91" s="85"/>
      <c r="O91" s="85"/>
      <c r="P91" s="85"/>
      <c r="Q91" s="127"/>
      <c r="R91" s="127"/>
      <c r="S91" s="127"/>
      <c r="T91" s="127"/>
      <c r="U91" s="85"/>
      <c r="V91" s="85"/>
      <c r="W91" s="85"/>
      <c r="X91" s="85"/>
      <c r="Y91" s="85"/>
      <c r="Z91" s="85"/>
      <c r="AA91" s="41"/>
      <c r="AB91" s="85">
        <v>56.012799999999999</v>
      </c>
      <c r="AC91" s="85"/>
      <c r="AD91" s="123">
        <f>AC91+AB91</f>
        <v>56.012799999999999</v>
      </c>
      <c r="AE91" s="127">
        <v>62.2288</v>
      </c>
      <c r="AF91" s="127"/>
      <c r="AG91" s="123">
        <f>SUM(AE91:AF91)</f>
        <v>62.2288</v>
      </c>
      <c r="AH91" s="127">
        <v>58.8202</v>
      </c>
      <c r="AI91" s="127"/>
      <c r="AJ91" s="123">
        <f>SUM(AH91:AI91)</f>
        <v>58.8202</v>
      </c>
      <c r="AK91" s="127">
        <v>0</v>
      </c>
      <c r="AL91" s="127">
        <v>0</v>
      </c>
      <c r="AM91" s="123">
        <f>SUM(AK91:AL91)</f>
        <v>0</v>
      </c>
      <c r="AN91" s="127">
        <v>0</v>
      </c>
      <c r="AO91" s="127">
        <v>0</v>
      </c>
      <c r="AP91" s="123">
        <f>SUM(AN91:AO91)</f>
        <v>0</v>
      </c>
      <c r="AQ91" s="127"/>
      <c r="AR91" s="127"/>
      <c r="AS91" s="123"/>
      <c r="AT91" s="127"/>
      <c r="AU91" s="127"/>
      <c r="AV91" s="123"/>
      <c r="AW91" s="127"/>
      <c r="AX91" s="127"/>
      <c r="AY91" s="123"/>
      <c r="AZ91" s="127"/>
      <c r="BA91" s="127"/>
      <c r="BB91" s="123"/>
      <c r="BC91" s="123"/>
      <c r="BD91" s="123"/>
      <c r="BE91" s="123"/>
      <c r="BF91" s="127"/>
      <c r="BG91" s="127"/>
      <c r="BH91" s="123"/>
      <c r="BI91" s="219"/>
      <c r="BJ91" s="219"/>
      <c r="BK91" s="226"/>
      <c r="BL91" s="228"/>
      <c r="BM91" s="228"/>
      <c r="BN91" s="226"/>
      <c r="BO91" s="219"/>
      <c r="BP91" s="219"/>
      <c r="BQ91" s="226"/>
      <c r="BR91" s="228"/>
      <c r="BS91" s="228"/>
      <c r="BT91" s="226"/>
      <c r="BU91" s="228"/>
      <c r="BV91" s="228"/>
      <c r="BW91" s="226"/>
      <c r="BX91" s="228"/>
      <c r="BY91" s="228"/>
      <c r="BZ91" s="226"/>
      <c r="CA91" s="216"/>
      <c r="CB91" s="216"/>
      <c r="CC91" s="217"/>
      <c r="CD91" s="216"/>
      <c r="CE91" s="216"/>
      <c r="CF91" s="217"/>
      <c r="CG91" s="216"/>
      <c r="CH91" s="216"/>
      <c r="CI91" s="217"/>
      <c r="CJ91" s="216"/>
      <c r="CK91" s="216"/>
      <c r="CL91" s="217"/>
      <c r="CM91" s="216"/>
      <c r="CN91" s="216"/>
      <c r="CO91" s="217"/>
      <c r="CP91" s="216"/>
      <c r="CQ91" s="216"/>
      <c r="CR91" s="217"/>
    </row>
    <row r="92" spans="1:184" s="400" customFormat="1" x14ac:dyDescent="0.25">
      <c r="A92" s="401" t="s">
        <v>346</v>
      </c>
      <c r="B92" s="393"/>
      <c r="C92" s="394"/>
      <c r="D92" s="393"/>
      <c r="E92" s="393"/>
      <c r="F92" s="393"/>
      <c r="G92" s="393"/>
      <c r="H92" s="393"/>
      <c r="I92" s="393"/>
      <c r="J92" s="393"/>
      <c r="K92" s="393"/>
      <c r="L92" s="393"/>
      <c r="M92" s="394"/>
      <c r="N92" s="394"/>
      <c r="O92" s="394"/>
      <c r="P92" s="394"/>
      <c r="Q92" s="394"/>
      <c r="R92" s="394"/>
      <c r="S92" s="394"/>
      <c r="T92" s="394"/>
      <c r="U92" s="394"/>
      <c r="V92" s="394"/>
      <c r="W92" s="394"/>
      <c r="X92" s="394"/>
      <c r="Y92" s="394"/>
      <c r="Z92" s="394"/>
      <c r="AA92" s="395"/>
      <c r="AB92" s="394">
        <v>2</v>
      </c>
      <c r="AC92" s="394"/>
      <c r="AD92" s="395">
        <f>AC92+AB92</f>
        <v>2</v>
      </c>
      <c r="AE92" s="394">
        <v>0.50009999999999999</v>
      </c>
      <c r="AF92" s="394"/>
      <c r="AG92" s="395">
        <f>SUM(AE92:AF92)</f>
        <v>0.50009999999999999</v>
      </c>
      <c r="AH92" s="394">
        <v>0</v>
      </c>
      <c r="AI92" s="394"/>
      <c r="AJ92" s="395">
        <f>SUM(AH92:AI92)</f>
        <v>0</v>
      </c>
      <c r="AK92" s="394">
        <v>1.5001</v>
      </c>
      <c r="AL92" s="394"/>
      <c r="AM92" s="395">
        <f>SUM(AK92:AL92)</f>
        <v>1.5001</v>
      </c>
      <c r="AN92" s="394">
        <v>2.0000000000000001E-4</v>
      </c>
      <c r="AO92" s="394"/>
      <c r="AP92" s="395">
        <f>SUM(AN92:AO92)</f>
        <v>2.0000000000000001E-4</v>
      </c>
      <c r="AQ92" s="394">
        <v>0</v>
      </c>
      <c r="AR92" s="394"/>
      <c r="AS92" s="395">
        <f>SUM(AQ92:AR92)</f>
        <v>0</v>
      </c>
      <c r="AT92" s="394"/>
      <c r="AU92" s="394"/>
      <c r="AV92" s="395">
        <f>SUM(AT92:AU92)</f>
        <v>0</v>
      </c>
      <c r="AW92" s="394">
        <v>2.0001000000000002</v>
      </c>
      <c r="AX92" s="394"/>
      <c r="AY92" s="395">
        <f>SUM(AW92:AX92)</f>
        <v>2.0001000000000002</v>
      </c>
      <c r="AZ92" s="394">
        <v>1E-4</v>
      </c>
      <c r="BA92" s="394"/>
      <c r="BB92" s="395">
        <f>SUM(AZ92:BA92)</f>
        <v>1E-4</v>
      </c>
      <c r="BC92" s="395"/>
      <c r="BD92" s="395"/>
      <c r="BE92" s="395"/>
      <c r="BF92" s="394">
        <v>0.75009999999999999</v>
      </c>
      <c r="BG92" s="394"/>
      <c r="BH92" s="395">
        <f>SUM(BF92:BG92)</f>
        <v>0.75009999999999999</v>
      </c>
      <c r="BI92" s="396"/>
      <c r="BJ92" s="396"/>
      <c r="BK92" s="397"/>
      <c r="BL92" s="396"/>
      <c r="BM92" s="396"/>
      <c r="BN92" s="397"/>
      <c r="BO92" s="396">
        <v>0.75</v>
      </c>
      <c r="BP92" s="396"/>
      <c r="BQ92" s="397">
        <f>SUM(BO92:BP92)</f>
        <v>0.75</v>
      </c>
      <c r="BR92" s="396">
        <v>0.5</v>
      </c>
      <c r="BS92" s="396"/>
      <c r="BT92" s="397">
        <f>SUM(BR92:BS92)</f>
        <v>0.5</v>
      </c>
      <c r="BU92" s="396">
        <v>0</v>
      </c>
      <c r="BV92" s="396"/>
      <c r="BW92" s="397">
        <f>SUM(BU92:BV92)</f>
        <v>0</v>
      </c>
      <c r="BX92" s="396">
        <v>1.5</v>
      </c>
      <c r="BY92" s="396"/>
      <c r="BZ92" s="397">
        <f>SUM(BX92:BY92)</f>
        <v>1.5</v>
      </c>
      <c r="CA92" s="398">
        <v>1.5</v>
      </c>
      <c r="CB92" s="398"/>
      <c r="CC92" s="399">
        <f>SUM(CA92:CB92)</f>
        <v>1.5</v>
      </c>
      <c r="CD92" s="398">
        <v>0</v>
      </c>
      <c r="CE92" s="398"/>
      <c r="CF92" s="399">
        <f>SUM(CD92:CE92)</f>
        <v>0</v>
      </c>
      <c r="CG92" s="398">
        <v>0.25</v>
      </c>
      <c r="CH92" s="398"/>
      <c r="CI92" s="399">
        <f>SUM(CG92:CH92)</f>
        <v>0.25</v>
      </c>
      <c r="CJ92" s="398">
        <v>2.74</v>
      </c>
      <c r="CK92" s="398"/>
      <c r="CL92" s="399">
        <f>SUM(CJ92:CK92)</f>
        <v>2.74</v>
      </c>
      <c r="CM92" s="398">
        <v>2.74</v>
      </c>
      <c r="CN92" s="398"/>
      <c r="CO92" s="399">
        <f>SUM(CM92:CN92)</f>
        <v>2.74</v>
      </c>
      <c r="CP92" s="398">
        <v>2.74</v>
      </c>
      <c r="CQ92" s="398"/>
      <c r="CR92" s="399">
        <f>SUM(CP92:CQ92)</f>
        <v>2.74</v>
      </c>
    </row>
    <row r="93" spans="1:184" s="400" customFormat="1" x14ac:dyDescent="0.25">
      <c r="A93" s="401" t="s">
        <v>345</v>
      </c>
      <c r="B93" s="393"/>
      <c r="C93" s="394"/>
      <c r="D93" s="393"/>
      <c r="E93" s="393"/>
      <c r="F93" s="393"/>
      <c r="G93" s="393"/>
      <c r="H93" s="393"/>
      <c r="I93" s="393"/>
      <c r="J93" s="393"/>
      <c r="K93" s="393"/>
      <c r="L93" s="393"/>
      <c r="M93" s="394"/>
      <c r="N93" s="394"/>
      <c r="O93" s="394"/>
      <c r="P93" s="394"/>
      <c r="Q93" s="394"/>
      <c r="R93" s="394"/>
      <c r="S93" s="394"/>
      <c r="T93" s="394"/>
      <c r="U93" s="394"/>
      <c r="V93" s="394"/>
      <c r="W93" s="394"/>
      <c r="X93" s="394"/>
      <c r="Y93" s="394"/>
      <c r="Z93" s="394"/>
      <c r="AA93" s="395"/>
      <c r="AB93" s="394"/>
      <c r="AC93" s="394"/>
      <c r="AD93" s="395">
        <f>AC93+AB93</f>
        <v>0</v>
      </c>
      <c r="AE93" s="394"/>
      <c r="AF93" s="394"/>
      <c r="AG93" s="395">
        <f>SUM(AE93:AF93)</f>
        <v>0</v>
      </c>
      <c r="AH93" s="394">
        <v>0</v>
      </c>
      <c r="AI93" s="394"/>
      <c r="AJ93" s="395">
        <f>SUM(AH93:AI93)</f>
        <v>0</v>
      </c>
      <c r="AK93" s="394">
        <v>36.514000000000003</v>
      </c>
      <c r="AL93" s="394"/>
      <c r="AM93" s="395">
        <f>SUM(AK93:AL93)</f>
        <v>36.514000000000003</v>
      </c>
      <c r="AN93" s="394">
        <v>29.361000000000001</v>
      </c>
      <c r="AO93" s="394"/>
      <c r="AP93" s="395">
        <f>SUM(AN93:AO93)</f>
        <v>29.361000000000001</v>
      </c>
      <c r="AQ93" s="394">
        <v>27.891100000000002</v>
      </c>
      <c r="AR93" s="394"/>
      <c r="AS93" s="395">
        <f>SUM(AQ93:AR93)</f>
        <v>27.891100000000002</v>
      </c>
      <c r="AT93" s="394"/>
      <c r="AU93" s="394"/>
      <c r="AV93" s="395">
        <f>SUM(AT93:AU93)</f>
        <v>0</v>
      </c>
      <c r="AW93" s="394">
        <v>36.140999999999998</v>
      </c>
      <c r="AX93" s="394"/>
      <c r="AY93" s="395">
        <f>SUM(AW93:AX93)</f>
        <v>36.140999999999998</v>
      </c>
      <c r="AZ93" s="394">
        <v>29.555499999999999</v>
      </c>
      <c r="BA93" s="394"/>
      <c r="BB93" s="395">
        <f>SUM(AZ93:BA93)</f>
        <v>29.555499999999999</v>
      </c>
      <c r="BC93" s="395"/>
      <c r="BD93" s="395"/>
      <c r="BE93" s="395"/>
      <c r="BF93" s="394">
        <v>32.030500000000004</v>
      </c>
      <c r="BG93" s="394"/>
      <c r="BH93" s="395">
        <f>SUM(BF93:BG93)</f>
        <v>32.030500000000004</v>
      </c>
      <c r="BI93" s="396"/>
      <c r="BJ93" s="396"/>
      <c r="BK93" s="397"/>
      <c r="BL93" s="396"/>
      <c r="BM93" s="396"/>
      <c r="BN93" s="397"/>
      <c r="BO93" s="396"/>
      <c r="BP93" s="396"/>
      <c r="BQ93" s="397"/>
      <c r="BR93" s="396">
        <v>23.594200000000001</v>
      </c>
      <c r="BS93" s="396"/>
      <c r="BT93" s="397">
        <f>SUM(BR93:BS93)</f>
        <v>23.594200000000001</v>
      </c>
      <c r="BU93" s="396">
        <v>33.7273</v>
      </c>
      <c r="BV93" s="396"/>
      <c r="BW93" s="397">
        <f>SUM(BU93:BV93)</f>
        <v>33.7273</v>
      </c>
      <c r="BX93" s="396">
        <v>42.340600000000002</v>
      </c>
      <c r="BY93" s="396"/>
      <c r="BZ93" s="397">
        <f>SUM(BX93:BY93)</f>
        <v>42.340600000000002</v>
      </c>
      <c r="CA93" s="398">
        <v>56.668700000000001</v>
      </c>
      <c r="CB93" s="398"/>
      <c r="CC93" s="399">
        <f>SUM(CA93:CB93)</f>
        <v>56.668700000000001</v>
      </c>
      <c r="CD93" s="398">
        <v>46.741199999999999</v>
      </c>
      <c r="CE93" s="398">
        <v>0</v>
      </c>
      <c r="CF93" s="399">
        <f>SUM(CD93:CE93)</f>
        <v>46.741199999999999</v>
      </c>
      <c r="CG93" s="398">
        <v>47.732799999999997</v>
      </c>
      <c r="CH93" s="398"/>
      <c r="CI93" s="399">
        <f>SUM(CG93:CH93)</f>
        <v>47.732799999999997</v>
      </c>
      <c r="CJ93" s="398">
        <v>47.282699999999998</v>
      </c>
      <c r="CK93" s="398"/>
      <c r="CL93" s="399">
        <f>SUM(CJ93:CK93)</f>
        <v>47.282699999999998</v>
      </c>
      <c r="CM93" s="398">
        <v>47.392899999999997</v>
      </c>
      <c r="CN93" s="398"/>
      <c r="CO93" s="399">
        <f>SUM(CM93:CN93)</f>
        <v>47.392899999999997</v>
      </c>
      <c r="CP93" s="398">
        <v>47.39629</v>
      </c>
      <c r="CQ93" s="398"/>
      <c r="CR93" s="399">
        <f>SUM(CP93:CQ93)</f>
        <v>47.39629</v>
      </c>
    </row>
    <row r="94" spans="1:184" ht="22.5" customHeight="1" x14ac:dyDescent="0.25">
      <c r="A94" s="161" t="s">
        <v>1</v>
      </c>
      <c r="B94" s="31"/>
      <c r="C94" s="31"/>
      <c r="D94" s="31"/>
      <c r="E94" s="31"/>
      <c r="F94" s="31"/>
      <c r="G94" s="31"/>
      <c r="H94" s="31"/>
      <c r="I94" s="31"/>
      <c r="J94" s="31"/>
      <c r="K94" s="127"/>
      <c r="L94" s="127">
        <v>0</v>
      </c>
      <c r="M94" s="85"/>
      <c r="N94" s="85"/>
      <c r="O94" s="85"/>
      <c r="P94" s="85"/>
      <c r="Q94" s="127">
        <v>0</v>
      </c>
      <c r="R94" s="127">
        <v>0</v>
      </c>
      <c r="S94" s="127"/>
      <c r="T94" s="127">
        <v>0</v>
      </c>
      <c r="U94" s="85"/>
      <c r="V94" s="85"/>
      <c r="W94" s="85"/>
      <c r="X94" s="85"/>
      <c r="Y94" s="85"/>
      <c r="Z94" s="85"/>
      <c r="AA94" s="41"/>
      <c r="AB94" s="85"/>
      <c r="AC94" s="85"/>
      <c r="AD94" s="123"/>
      <c r="AE94" s="216"/>
      <c r="AF94" s="216"/>
      <c r="AG94" s="123"/>
      <c r="AH94" s="216"/>
      <c r="AI94" s="216"/>
      <c r="AJ94" s="123"/>
      <c r="AK94" s="216"/>
      <c r="AL94" s="216"/>
      <c r="AM94" s="123"/>
      <c r="AN94" s="216"/>
      <c r="AO94" s="216"/>
      <c r="AP94" s="123"/>
      <c r="AQ94" s="123"/>
      <c r="AR94" s="123"/>
      <c r="AS94" s="123"/>
      <c r="AT94" s="216"/>
      <c r="AU94" s="216"/>
      <c r="AV94" s="123"/>
      <c r="AW94" s="216"/>
      <c r="AX94" s="216"/>
      <c r="AY94" s="123"/>
      <c r="AZ94" s="216"/>
      <c r="BA94" s="216"/>
      <c r="BB94" s="217"/>
      <c r="BC94" s="217"/>
      <c r="BD94" s="217"/>
      <c r="BE94" s="217"/>
      <c r="BF94" s="216"/>
      <c r="BG94" s="216"/>
      <c r="BH94" s="217"/>
      <c r="BI94" s="216"/>
      <c r="BJ94" s="216"/>
      <c r="BK94" s="217"/>
      <c r="BL94" s="216"/>
      <c r="BM94" s="216"/>
      <c r="BN94" s="226">
        <f t="shared" si="63"/>
        <v>0</v>
      </c>
      <c r="BO94" s="216"/>
      <c r="BP94" s="216"/>
      <c r="BQ94" s="217"/>
      <c r="BR94" s="216"/>
      <c r="BS94" s="216"/>
      <c r="BT94" s="226"/>
      <c r="BU94" s="228"/>
      <c r="BV94" s="228"/>
      <c r="BW94" s="226"/>
      <c r="BX94" s="216"/>
      <c r="BY94" s="216"/>
      <c r="BZ94" s="226"/>
      <c r="CA94" s="216"/>
      <c r="CB94" s="216"/>
      <c r="CC94" s="217"/>
      <c r="CD94" s="216"/>
      <c r="CE94" s="216"/>
      <c r="CF94" s="217"/>
      <c r="CG94" s="216"/>
      <c r="CH94" s="216"/>
      <c r="CI94" s="217"/>
      <c r="CJ94" s="216"/>
      <c r="CK94" s="216"/>
      <c r="CL94" s="217"/>
      <c r="CM94" s="216"/>
      <c r="CN94" s="216"/>
      <c r="CO94" s="217"/>
      <c r="CP94" s="216"/>
      <c r="CQ94" s="216"/>
      <c r="CR94" s="217"/>
    </row>
    <row r="95" spans="1:184" x14ac:dyDescent="0.25">
      <c r="A95" s="162" t="s">
        <v>46</v>
      </c>
      <c r="B95" s="31">
        <v>0</v>
      </c>
      <c r="C95" s="31">
        <v>145.69669999999999</v>
      </c>
      <c r="D95" s="31">
        <v>145.69669999999999</v>
      </c>
      <c r="E95" s="31">
        <v>0</v>
      </c>
      <c r="F95" s="31">
        <v>211.8441</v>
      </c>
      <c r="G95" s="31">
        <v>211.8441</v>
      </c>
      <c r="H95" s="31">
        <v>130</v>
      </c>
      <c r="I95" s="31">
        <v>0</v>
      </c>
      <c r="J95" s="31">
        <v>277.4855</v>
      </c>
      <c r="K95" s="127">
        <v>277.4855</v>
      </c>
      <c r="L95" s="127">
        <v>170.6414</v>
      </c>
      <c r="M95" s="85">
        <v>0</v>
      </c>
      <c r="N95" s="85">
        <v>198.47749999999999</v>
      </c>
      <c r="O95" s="85">
        <f t="shared" si="59"/>
        <v>198.47749999999999</v>
      </c>
      <c r="P95" s="85"/>
      <c r="Q95" s="127">
        <v>0</v>
      </c>
      <c r="R95" s="127">
        <v>281.84410000000003</v>
      </c>
      <c r="S95" s="127">
        <v>281.84410000000003</v>
      </c>
      <c r="T95" s="127">
        <v>200</v>
      </c>
      <c r="U95" s="85">
        <v>0</v>
      </c>
      <c r="V95" s="85">
        <v>291.84410000000003</v>
      </c>
      <c r="W95" s="85">
        <f>V95+U95</f>
        <v>291.84410000000003</v>
      </c>
      <c r="X95" s="85">
        <v>210</v>
      </c>
      <c r="Y95" s="85">
        <v>0</v>
      </c>
      <c r="Z95" s="85">
        <v>283.61219999999997</v>
      </c>
      <c r="AA95" s="41">
        <f>SUM(Y95:Z95)</f>
        <v>283.61219999999997</v>
      </c>
      <c r="AB95" s="85">
        <v>81.844099999999997</v>
      </c>
      <c r="AC95" s="85">
        <v>210</v>
      </c>
      <c r="AD95" s="123">
        <f t="shared" si="60"/>
        <v>291.84410000000003</v>
      </c>
      <c r="AE95" s="127">
        <v>81.844099999999997</v>
      </c>
      <c r="AF95" s="127">
        <v>210</v>
      </c>
      <c r="AG95" s="123">
        <f t="shared" si="61"/>
        <v>291.84410000000003</v>
      </c>
      <c r="AH95" s="127">
        <v>81.717399999999998</v>
      </c>
      <c r="AI95" s="127">
        <v>205.6935</v>
      </c>
      <c r="AJ95" s="123">
        <f t="shared" si="62"/>
        <v>287.41089999999997</v>
      </c>
      <c r="AK95" s="127">
        <v>81.844099999999997</v>
      </c>
      <c r="AL95" s="127">
        <v>250</v>
      </c>
      <c r="AM95" s="123">
        <f t="shared" ref="AM95:AM146" si="65">AK95+AL95</f>
        <v>331.84410000000003</v>
      </c>
      <c r="AN95" s="127">
        <v>247.32</v>
      </c>
      <c r="AO95" s="127">
        <v>190</v>
      </c>
      <c r="AP95" s="123">
        <f t="shared" ref="AP95:AP146" si="66">AN95+AO95</f>
        <v>437.32</v>
      </c>
      <c r="AQ95" s="123">
        <v>241.21119999999999</v>
      </c>
      <c r="AR95" s="123">
        <v>172.93719999999999</v>
      </c>
      <c r="AS95" s="123">
        <f>SUM(AQ95:AR95)</f>
        <v>414.14839999999998</v>
      </c>
      <c r="AT95" s="127">
        <v>247.32</v>
      </c>
      <c r="AU95" s="127">
        <v>190</v>
      </c>
      <c r="AV95" s="123">
        <f t="shared" ref="AV95:AV146" si="67">AT95+AU95</f>
        <v>437.32</v>
      </c>
      <c r="AW95" s="127">
        <v>247.32</v>
      </c>
      <c r="AX95" s="127">
        <v>190</v>
      </c>
      <c r="AY95" s="123">
        <f>AW95+AX95</f>
        <v>437.32</v>
      </c>
      <c r="AZ95" s="219">
        <v>247.32</v>
      </c>
      <c r="BA95" s="219">
        <v>314.54000000000002</v>
      </c>
      <c r="BB95" s="226">
        <f>SUM(AZ95:BA95)</f>
        <v>561.86</v>
      </c>
      <c r="BC95" s="226">
        <v>235.1447</v>
      </c>
      <c r="BD95" s="226">
        <v>277.90449999999998</v>
      </c>
      <c r="BE95" s="226">
        <f>SUM(BC95:BD95)</f>
        <v>513.04919999999993</v>
      </c>
      <c r="BF95" s="219">
        <v>247.32</v>
      </c>
      <c r="BG95" s="219">
        <v>200</v>
      </c>
      <c r="BH95" s="226">
        <f>SUM(BF95:BG95)</f>
        <v>447.32</v>
      </c>
      <c r="BI95" s="219">
        <v>247.32</v>
      </c>
      <c r="BJ95" s="219">
        <v>284</v>
      </c>
      <c r="BK95" s="226">
        <f>SUM(BI95:BJ95)</f>
        <v>531.31999999999994</v>
      </c>
      <c r="BL95" s="228">
        <v>130.8638</v>
      </c>
      <c r="BM95" s="228">
        <v>104.8314</v>
      </c>
      <c r="BN95" s="226">
        <f t="shared" si="63"/>
        <v>235.6952</v>
      </c>
      <c r="BO95" s="219">
        <v>247.32</v>
      </c>
      <c r="BP95" s="219">
        <v>220</v>
      </c>
      <c r="BQ95" s="226">
        <f>SUM(BO95:BP95)</f>
        <v>467.32</v>
      </c>
      <c r="BR95" s="228">
        <v>168</v>
      </c>
      <c r="BS95" s="228">
        <v>252</v>
      </c>
      <c r="BT95" s="226">
        <f>SUM(BR95:BS95)</f>
        <v>420</v>
      </c>
      <c r="BU95" s="228">
        <v>165.10980000000001</v>
      </c>
      <c r="BV95" s="228">
        <v>182.0821</v>
      </c>
      <c r="BW95" s="226">
        <f>SUM(BU95:BV95)</f>
        <v>347.19190000000003</v>
      </c>
      <c r="BX95" s="228">
        <v>200</v>
      </c>
      <c r="BY95" s="228">
        <v>300</v>
      </c>
      <c r="BZ95" s="226">
        <f t="shared" si="64"/>
        <v>500</v>
      </c>
      <c r="CA95" s="228">
        <v>200</v>
      </c>
      <c r="CB95" s="228">
        <v>26.2</v>
      </c>
      <c r="CC95" s="226">
        <f>SUM(CA95:CB95)</f>
        <v>226.2</v>
      </c>
      <c r="CD95" s="228">
        <v>197.9358</v>
      </c>
      <c r="CE95" s="228">
        <v>18.179400000000001</v>
      </c>
      <c r="CF95" s="226">
        <f>SUM(CD95:CE95)</f>
        <v>216.11520000000002</v>
      </c>
      <c r="CG95" s="228">
        <v>200</v>
      </c>
      <c r="CH95" s="228">
        <v>2.0000000000000001E-4</v>
      </c>
      <c r="CI95" s="226">
        <f>SUM(CG95:CH95)</f>
        <v>200.00020000000001</v>
      </c>
      <c r="CJ95" s="228">
        <v>200</v>
      </c>
      <c r="CK95" s="228"/>
      <c r="CL95" s="226">
        <f>SUM(CJ95:CK95)</f>
        <v>200</v>
      </c>
      <c r="CM95" s="228">
        <v>200</v>
      </c>
      <c r="CN95" s="228">
        <v>2.7000999999999999</v>
      </c>
      <c r="CO95" s="226">
        <f>SUM(CM95:CN95)</f>
        <v>202.70009999999999</v>
      </c>
      <c r="CP95" s="228">
        <v>200</v>
      </c>
      <c r="CQ95" s="228">
        <v>2.7000999999999999</v>
      </c>
      <c r="CR95" s="226">
        <f>SUM(CP95:CQ95)</f>
        <v>202.70009999999999</v>
      </c>
    </row>
    <row r="96" spans="1:184" x14ac:dyDescent="0.25">
      <c r="A96" s="162" t="s">
        <v>348</v>
      </c>
      <c r="B96" s="31">
        <v>0</v>
      </c>
      <c r="C96" s="31">
        <v>0.2772</v>
      </c>
      <c r="D96" s="31">
        <v>0.2772</v>
      </c>
      <c r="E96" s="31">
        <v>0</v>
      </c>
      <c r="F96" s="31">
        <v>0.5</v>
      </c>
      <c r="G96" s="31">
        <v>0.5</v>
      </c>
      <c r="H96" s="31">
        <v>0.25</v>
      </c>
      <c r="I96" s="31">
        <v>0</v>
      </c>
      <c r="J96" s="31">
        <v>0.5</v>
      </c>
      <c r="K96" s="127">
        <v>0.5</v>
      </c>
      <c r="L96" s="127">
        <v>0.25</v>
      </c>
      <c r="M96" s="85">
        <v>0</v>
      </c>
      <c r="N96" s="85">
        <v>0.13039999999999999</v>
      </c>
      <c r="O96" s="85">
        <f t="shared" si="59"/>
        <v>0.13039999999999999</v>
      </c>
      <c r="P96" s="85"/>
      <c r="Q96" s="127">
        <v>0</v>
      </c>
      <c r="R96" s="127">
        <v>0.5</v>
      </c>
      <c r="S96" s="127">
        <v>0.5</v>
      </c>
      <c r="T96" s="127">
        <v>0.25</v>
      </c>
      <c r="U96" s="85">
        <v>0</v>
      </c>
      <c r="V96" s="85">
        <v>0.2</v>
      </c>
      <c r="W96" s="85">
        <f>V96+U96</f>
        <v>0.2</v>
      </c>
      <c r="X96" s="85">
        <v>0.1</v>
      </c>
      <c r="Y96" s="85">
        <v>0</v>
      </c>
      <c r="Z96" s="85">
        <v>0.1333</v>
      </c>
      <c r="AA96" s="41">
        <f>SUM(Y96:Z96)</f>
        <v>0.1333</v>
      </c>
      <c r="AB96" s="85">
        <v>0.1</v>
      </c>
      <c r="AC96" s="85">
        <v>0.1</v>
      </c>
      <c r="AD96" s="123">
        <f t="shared" si="60"/>
        <v>0.2</v>
      </c>
      <c r="AE96" s="127">
        <v>0.1</v>
      </c>
      <c r="AF96" s="127">
        <v>0.1</v>
      </c>
      <c r="AG96" s="123">
        <f t="shared" si="61"/>
        <v>0.2</v>
      </c>
      <c r="AH96" s="127">
        <v>3.61E-2</v>
      </c>
      <c r="AI96" s="127">
        <v>0</v>
      </c>
      <c r="AJ96" s="123">
        <f t="shared" si="62"/>
        <v>3.61E-2</v>
      </c>
      <c r="AK96" s="127">
        <v>0.1</v>
      </c>
      <c r="AL96" s="127">
        <v>0.1</v>
      </c>
      <c r="AM96" s="123">
        <f t="shared" si="65"/>
        <v>0.2</v>
      </c>
      <c r="AN96" s="127">
        <v>0.05</v>
      </c>
      <c r="AO96" s="127">
        <v>0.05</v>
      </c>
      <c r="AP96" s="123">
        <f t="shared" si="66"/>
        <v>0.1</v>
      </c>
      <c r="AQ96" s="123">
        <v>0</v>
      </c>
      <c r="AR96" s="123">
        <v>0</v>
      </c>
      <c r="AS96" s="123">
        <v>0</v>
      </c>
      <c r="AT96" s="127">
        <v>0.1</v>
      </c>
      <c r="AU96" s="127">
        <v>0.1</v>
      </c>
      <c r="AV96" s="123">
        <f t="shared" si="67"/>
        <v>0.2</v>
      </c>
      <c r="AW96" s="127">
        <v>0.1</v>
      </c>
      <c r="AX96" s="127">
        <v>0.1</v>
      </c>
      <c r="AY96" s="123">
        <f>AW96+AX96</f>
        <v>0.2</v>
      </c>
      <c r="AZ96" s="219">
        <v>0.03</v>
      </c>
      <c r="BA96" s="219">
        <v>0.03</v>
      </c>
      <c r="BB96" s="226">
        <f>SUM(AZ96:BA96)</f>
        <v>0.06</v>
      </c>
      <c r="BC96" s="226">
        <v>0</v>
      </c>
      <c r="BD96" s="226">
        <v>0</v>
      </c>
      <c r="BE96" s="226">
        <v>0</v>
      </c>
      <c r="BF96" s="219">
        <v>0.03</v>
      </c>
      <c r="BG96" s="219">
        <v>0.03</v>
      </c>
      <c r="BH96" s="226">
        <f>SUM(BF96:BG96)</f>
        <v>0.06</v>
      </c>
      <c r="BI96" s="219">
        <v>0.03</v>
      </c>
      <c r="BJ96" s="219">
        <v>0.03</v>
      </c>
      <c r="BK96" s="226">
        <f>SUM(BI96:BJ96)</f>
        <v>0.06</v>
      </c>
      <c r="BL96" s="228">
        <v>1.8E-3</v>
      </c>
      <c r="BM96" s="228">
        <v>0</v>
      </c>
      <c r="BN96" s="226">
        <f t="shared" si="63"/>
        <v>1.8E-3</v>
      </c>
      <c r="BO96" s="219">
        <v>0.03</v>
      </c>
      <c r="BP96" s="219">
        <v>0.03</v>
      </c>
      <c r="BQ96" s="226">
        <f>SUM(BO96:BP96)</f>
        <v>0.06</v>
      </c>
      <c r="BR96" s="228">
        <v>0.03</v>
      </c>
      <c r="BS96" s="228">
        <v>0</v>
      </c>
      <c r="BT96" s="226">
        <v>0.03</v>
      </c>
      <c r="BU96" s="228">
        <v>0</v>
      </c>
      <c r="BV96" s="228">
        <v>0</v>
      </c>
      <c r="BW96" s="226">
        <f>SUM(BU96:BV96)</f>
        <v>0</v>
      </c>
      <c r="BX96" s="228">
        <v>0.03</v>
      </c>
      <c r="BY96" s="228">
        <v>0.03</v>
      </c>
      <c r="BZ96" s="226">
        <f t="shared" si="64"/>
        <v>0.06</v>
      </c>
      <c r="CA96" s="228">
        <v>0.03</v>
      </c>
      <c r="CB96" s="228">
        <v>1E-4</v>
      </c>
      <c r="CC96" s="226">
        <f>SUM(CA96:CB96)</f>
        <v>3.0099999999999998E-2</v>
      </c>
      <c r="CD96" s="228">
        <v>0.03</v>
      </c>
      <c r="CE96" s="228"/>
      <c r="CF96" s="226">
        <f>SUM(CD96:CE96)</f>
        <v>0.03</v>
      </c>
      <c r="CG96" s="228">
        <v>0.03</v>
      </c>
      <c r="CH96" s="228">
        <v>1E-4</v>
      </c>
      <c r="CI96" s="226">
        <f>SUM(CG96:CH96)</f>
        <v>3.0099999999999998E-2</v>
      </c>
      <c r="CJ96" s="228">
        <v>0</v>
      </c>
      <c r="CK96" s="228"/>
      <c r="CL96" s="226">
        <f>SUM(CJ96:CK96)</f>
        <v>0</v>
      </c>
      <c r="CM96" s="228">
        <v>0.03</v>
      </c>
      <c r="CN96" s="228">
        <v>0.03</v>
      </c>
      <c r="CO96" s="226">
        <f>SUM(CM96:CN96)</f>
        <v>0.06</v>
      </c>
      <c r="CP96" s="228">
        <v>0.03</v>
      </c>
      <c r="CQ96" s="228"/>
      <c r="CR96" s="226">
        <f>SUM(CP96:CQ96)</f>
        <v>0.03</v>
      </c>
    </row>
    <row r="97" spans="1:553" x14ac:dyDescent="0.25">
      <c r="A97" s="162" t="s">
        <v>47</v>
      </c>
      <c r="B97" s="181"/>
      <c r="C97" s="181"/>
      <c r="D97" s="181"/>
      <c r="E97" s="181"/>
      <c r="F97" s="181"/>
      <c r="G97" s="181"/>
      <c r="H97" s="181"/>
      <c r="I97" s="181"/>
      <c r="J97" s="181"/>
      <c r="K97" s="151"/>
      <c r="L97" s="151"/>
      <c r="M97" s="377"/>
      <c r="N97" s="377"/>
      <c r="O97" s="377"/>
      <c r="P97" s="377"/>
      <c r="Q97" s="151"/>
      <c r="R97" s="151"/>
      <c r="S97" s="151"/>
      <c r="T97" s="151"/>
      <c r="U97" s="377"/>
      <c r="V97" s="377"/>
      <c r="W97" s="377"/>
      <c r="X97" s="377"/>
      <c r="Y97" s="377"/>
      <c r="Z97" s="377"/>
      <c r="AA97" s="378"/>
      <c r="AB97" s="377"/>
      <c r="AC97" s="377"/>
      <c r="AD97" s="152"/>
      <c r="AE97" s="151"/>
      <c r="AF97" s="151"/>
      <c r="AG97" s="152"/>
      <c r="AH97" s="151"/>
      <c r="AI97" s="151"/>
      <c r="AJ97" s="152"/>
      <c r="AK97" s="151"/>
      <c r="AL97" s="151"/>
      <c r="AM97" s="152"/>
      <c r="AN97" s="151"/>
      <c r="AO97" s="151"/>
      <c r="AP97" s="152"/>
      <c r="AQ97" s="151"/>
      <c r="AR97" s="151"/>
      <c r="AS97" s="152"/>
      <c r="AT97" s="151"/>
      <c r="AU97" s="151"/>
      <c r="AV97" s="152"/>
      <c r="AW97" s="151"/>
      <c r="AX97" s="151"/>
      <c r="AY97" s="152"/>
      <c r="AZ97" s="151"/>
      <c r="BA97" s="151"/>
      <c r="BB97" s="152"/>
      <c r="BC97" s="151"/>
      <c r="BD97" s="151"/>
      <c r="BE97" s="152"/>
      <c r="BF97" s="151"/>
      <c r="BG97" s="151"/>
      <c r="BH97" s="152"/>
      <c r="BI97" s="151"/>
      <c r="BJ97" s="151"/>
      <c r="BK97" s="152"/>
      <c r="BL97" s="152"/>
      <c r="BM97" s="152"/>
      <c r="BN97" s="378"/>
      <c r="BO97" s="151"/>
      <c r="BP97" s="151"/>
      <c r="BQ97" s="152"/>
      <c r="BR97" s="233"/>
      <c r="BS97" s="233"/>
      <c r="BT97" s="378"/>
      <c r="BU97" s="377"/>
      <c r="BV97" s="377"/>
      <c r="BW97" s="378"/>
      <c r="BX97" s="233"/>
      <c r="BY97" s="233"/>
      <c r="BZ97" s="378"/>
      <c r="CA97" s="233"/>
      <c r="CB97" s="233"/>
      <c r="CC97" s="234"/>
      <c r="CD97" s="233"/>
      <c r="CE97" s="233"/>
      <c r="CF97" s="233"/>
      <c r="CG97" s="233"/>
      <c r="CH97" s="233"/>
      <c r="CI97" s="402"/>
      <c r="CJ97" s="233"/>
      <c r="CK97" s="233"/>
      <c r="CL97" s="233"/>
      <c r="CM97" s="233"/>
      <c r="CN97" s="233"/>
      <c r="CO97" s="233"/>
      <c r="CP97" s="233"/>
      <c r="CQ97" s="233"/>
      <c r="CR97" s="233"/>
    </row>
    <row r="98" spans="1:553" x14ac:dyDescent="0.25">
      <c r="A98" s="162" t="s">
        <v>48</v>
      </c>
      <c r="B98" s="181"/>
      <c r="C98" s="181"/>
      <c r="D98" s="181"/>
      <c r="E98" s="181"/>
      <c r="F98" s="181"/>
      <c r="G98" s="181"/>
      <c r="H98" s="181"/>
      <c r="I98" s="181"/>
      <c r="J98" s="181"/>
      <c r="K98" s="151"/>
      <c r="L98" s="151"/>
      <c r="M98" s="377"/>
      <c r="N98" s="377"/>
      <c r="O98" s="377"/>
      <c r="P98" s="377"/>
      <c r="Q98" s="151"/>
      <c r="R98" s="151"/>
      <c r="S98" s="151"/>
      <c r="T98" s="151"/>
      <c r="U98" s="377"/>
      <c r="V98" s="377"/>
      <c r="W98" s="377"/>
      <c r="X98" s="377"/>
      <c r="Y98" s="377"/>
      <c r="Z98" s="377"/>
      <c r="AA98" s="378"/>
      <c r="AB98" s="377"/>
      <c r="AC98" s="377"/>
      <c r="AD98" s="152"/>
      <c r="AE98" s="151"/>
      <c r="AF98" s="151"/>
      <c r="AG98" s="152"/>
      <c r="AH98" s="151"/>
      <c r="AI98" s="151"/>
      <c r="AJ98" s="152"/>
      <c r="AK98" s="151"/>
      <c r="AL98" s="151"/>
      <c r="AM98" s="152"/>
      <c r="AN98" s="151"/>
      <c r="AO98" s="151"/>
      <c r="AP98" s="152"/>
      <c r="AQ98" s="151"/>
      <c r="AR98" s="151"/>
      <c r="AS98" s="152"/>
      <c r="AT98" s="151"/>
      <c r="AU98" s="151"/>
      <c r="AV98" s="152"/>
      <c r="AW98" s="151"/>
      <c r="AX98" s="151"/>
      <c r="AY98" s="152"/>
      <c r="AZ98" s="151"/>
      <c r="BA98" s="151"/>
      <c r="BB98" s="152"/>
      <c r="BC98" s="151"/>
      <c r="BD98" s="151"/>
      <c r="BE98" s="152"/>
      <c r="BF98" s="151"/>
      <c r="BG98" s="151"/>
      <c r="BH98" s="152"/>
      <c r="BI98" s="151"/>
      <c r="BJ98" s="151"/>
      <c r="BK98" s="152"/>
      <c r="BL98" s="152"/>
      <c r="BM98" s="152"/>
      <c r="BN98" s="378"/>
      <c r="BO98" s="151"/>
      <c r="BP98" s="151"/>
      <c r="BQ98" s="152"/>
      <c r="BR98" s="233"/>
      <c r="BS98" s="233"/>
      <c r="BT98" s="378"/>
      <c r="BU98" s="377"/>
      <c r="BV98" s="377"/>
      <c r="BW98" s="378"/>
      <c r="BX98" s="233"/>
      <c r="BY98" s="233"/>
      <c r="BZ98" s="378"/>
      <c r="CA98" s="233"/>
      <c r="CB98" s="233"/>
      <c r="CC98" s="234"/>
      <c r="CD98" s="233"/>
      <c r="CE98" s="233"/>
      <c r="CF98" s="233"/>
      <c r="CG98" s="233"/>
      <c r="CH98" s="233"/>
      <c r="CI98" s="234"/>
      <c r="CJ98" s="233"/>
      <c r="CK98" s="233"/>
      <c r="CL98" s="233"/>
      <c r="CM98" s="233"/>
      <c r="CN98" s="233"/>
      <c r="CO98" s="233"/>
      <c r="CP98" s="233"/>
      <c r="CQ98" s="233"/>
      <c r="CR98" s="233"/>
    </row>
    <row r="99" spans="1:553" x14ac:dyDescent="0.25">
      <c r="A99" s="166" t="s">
        <v>50</v>
      </c>
      <c r="B99" s="31"/>
      <c r="C99" s="31"/>
      <c r="D99" s="31"/>
      <c r="E99" s="31"/>
      <c r="F99" s="31"/>
      <c r="G99" s="31"/>
      <c r="H99" s="31"/>
      <c r="I99" s="31"/>
      <c r="J99" s="31"/>
      <c r="K99" s="127"/>
      <c r="L99" s="127"/>
      <c r="M99" s="85"/>
      <c r="N99" s="85"/>
      <c r="O99" s="85"/>
      <c r="P99" s="85"/>
      <c r="Q99" s="127"/>
      <c r="R99" s="127"/>
      <c r="S99" s="127"/>
      <c r="T99" s="127"/>
      <c r="U99" s="85"/>
      <c r="V99" s="85"/>
      <c r="W99" s="85"/>
      <c r="X99" s="85"/>
      <c r="Y99" s="85"/>
      <c r="Z99" s="85"/>
      <c r="AA99" s="41"/>
      <c r="AB99" s="85"/>
      <c r="AC99" s="85"/>
      <c r="AD99" s="123"/>
      <c r="AE99" s="216"/>
      <c r="AF99" s="216"/>
      <c r="AG99" s="123"/>
      <c r="AH99" s="216"/>
      <c r="AI99" s="216"/>
      <c r="AJ99" s="123"/>
      <c r="AK99" s="216"/>
      <c r="AL99" s="216"/>
      <c r="AM99" s="123"/>
      <c r="AN99" s="216"/>
      <c r="AO99" s="216"/>
      <c r="AP99" s="123"/>
      <c r="AQ99" s="123"/>
      <c r="AR99" s="123"/>
      <c r="AS99" s="123"/>
      <c r="AT99" s="216"/>
      <c r="AU99" s="216"/>
      <c r="AV99" s="123"/>
      <c r="AW99" s="216"/>
      <c r="AX99" s="216"/>
      <c r="AY99" s="123"/>
      <c r="AZ99" s="216"/>
      <c r="BA99" s="216"/>
      <c r="BB99" s="217"/>
      <c r="BC99" s="217"/>
      <c r="BD99" s="217"/>
      <c r="BE99" s="217"/>
      <c r="BF99" s="216"/>
      <c r="BG99" s="216"/>
      <c r="BH99" s="217"/>
      <c r="BI99" s="216"/>
      <c r="BJ99" s="216"/>
      <c r="BK99" s="217"/>
      <c r="BL99" s="216"/>
      <c r="BM99" s="216"/>
      <c r="BN99" s="217"/>
      <c r="BO99" s="216"/>
      <c r="BP99" s="216"/>
      <c r="BQ99" s="217"/>
      <c r="BR99" s="216"/>
      <c r="BS99" s="216"/>
      <c r="BT99" s="217"/>
      <c r="BU99" s="216"/>
      <c r="BV99" s="216"/>
      <c r="BW99" s="217"/>
      <c r="BX99" s="216"/>
      <c r="BY99" s="216"/>
      <c r="BZ99" s="217"/>
      <c r="CA99" s="216"/>
      <c r="CB99" s="216"/>
      <c r="CC99" s="217"/>
      <c r="CD99" s="216"/>
      <c r="CE99" s="216"/>
      <c r="CF99" s="216"/>
      <c r="CG99" s="216"/>
      <c r="CH99" s="216"/>
      <c r="CI99" s="217"/>
      <c r="CJ99" s="216"/>
      <c r="CK99" s="216"/>
      <c r="CL99" s="216"/>
      <c r="CM99" s="216"/>
      <c r="CN99" s="216"/>
      <c r="CO99" s="216"/>
      <c r="CP99" s="216"/>
      <c r="CQ99" s="216"/>
      <c r="CR99" s="216"/>
    </row>
    <row r="100" spans="1:553" x14ac:dyDescent="0.25">
      <c r="A100" s="161" t="s">
        <v>51</v>
      </c>
      <c r="B100" s="31"/>
      <c r="C100" s="31"/>
      <c r="D100" s="31"/>
      <c r="E100" s="31"/>
      <c r="F100" s="31"/>
      <c r="G100" s="31"/>
      <c r="H100" s="31"/>
      <c r="I100" s="31"/>
      <c r="J100" s="31"/>
      <c r="K100" s="127"/>
      <c r="L100" s="127">
        <v>0</v>
      </c>
      <c r="M100" s="85"/>
      <c r="N100" s="85"/>
      <c r="O100" s="85"/>
      <c r="P100" s="85"/>
      <c r="Q100" s="127">
        <v>0</v>
      </c>
      <c r="R100" s="127">
        <v>0</v>
      </c>
      <c r="S100" s="127"/>
      <c r="T100" s="127">
        <v>0</v>
      </c>
      <c r="U100" s="85"/>
      <c r="V100" s="85"/>
      <c r="W100" s="85"/>
      <c r="X100" s="85"/>
      <c r="Y100" s="85"/>
      <c r="Z100" s="85"/>
      <c r="AA100" s="41"/>
      <c r="AB100" s="85"/>
      <c r="AC100" s="85"/>
      <c r="AD100" s="123"/>
      <c r="AE100" s="216"/>
      <c r="AF100" s="216"/>
      <c r="AG100" s="123"/>
      <c r="AH100" s="216"/>
      <c r="AI100" s="216"/>
      <c r="AJ100" s="123"/>
      <c r="AK100" s="216"/>
      <c r="AL100" s="216"/>
      <c r="AM100" s="123"/>
      <c r="AN100" s="216"/>
      <c r="AO100" s="216"/>
      <c r="AP100" s="123"/>
      <c r="AQ100" s="123"/>
      <c r="AR100" s="123"/>
      <c r="AS100" s="123"/>
      <c r="AT100" s="216"/>
      <c r="AU100" s="216"/>
      <c r="AV100" s="123"/>
      <c r="AW100" s="216"/>
      <c r="AX100" s="216"/>
      <c r="AY100" s="123"/>
      <c r="AZ100" s="216"/>
      <c r="BA100" s="216"/>
      <c r="BB100" s="217"/>
      <c r="BC100" s="217"/>
      <c r="BD100" s="217"/>
      <c r="BE100" s="217"/>
      <c r="BF100" s="216"/>
      <c r="BG100" s="216"/>
      <c r="BH100" s="217"/>
      <c r="BI100" s="216"/>
      <c r="BJ100" s="216"/>
      <c r="BK100" s="217"/>
      <c r="BL100" s="216"/>
      <c r="BM100" s="216"/>
      <c r="BN100" s="217"/>
      <c r="BO100" s="216"/>
      <c r="BP100" s="216"/>
      <c r="BQ100" s="217"/>
      <c r="BR100" s="216"/>
      <c r="BS100" s="216"/>
      <c r="BT100" s="217"/>
      <c r="BU100" s="216"/>
      <c r="BV100" s="216"/>
      <c r="BW100" s="217"/>
      <c r="BX100" s="216"/>
      <c r="BY100" s="216"/>
      <c r="BZ100" s="217"/>
      <c r="CA100" s="216"/>
      <c r="CB100" s="216"/>
      <c r="CC100" s="217"/>
      <c r="CD100" s="216"/>
      <c r="CE100" s="216"/>
      <c r="CF100" s="216"/>
      <c r="CG100" s="216"/>
      <c r="CH100" s="216"/>
      <c r="CI100" s="217"/>
      <c r="CJ100" s="216"/>
      <c r="CK100" s="216"/>
      <c r="CL100" s="216"/>
      <c r="CM100" s="216"/>
      <c r="CN100" s="216"/>
      <c r="CO100" s="216"/>
      <c r="CP100" s="216"/>
      <c r="CQ100" s="216"/>
      <c r="CR100" s="216"/>
    </row>
    <row r="101" spans="1:553" x14ac:dyDescent="0.25">
      <c r="A101" s="162" t="s">
        <v>349</v>
      </c>
      <c r="B101" s="31">
        <v>19.575600000000001</v>
      </c>
      <c r="C101" s="31">
        <v>0.38190000000000002</v>
      </c>
      <c r="D101" s="31">
        <v>19.9575</v>
      </c>
      <c r="E101" s="31">
        <v>18.943100000000001</v>
      </c>
      <c r="F101" s="31">
        <v>0.46110000000000001</v>
      </c>
      <c r="G101" s="31">
        <v>19.404199999999999</v>
      </c>
      <c r="H101" s="31">
        <v>0</v>
      </c>
      <c r="I101" s="31">
        <v>23.828099999999999</v>
      </c>
      <c r="J101" s="31">
        <v>0.56969999999999998</v>
      </c>
      <c r="K101" s="127">
        <v>24.3978</v>
      </c>
      <c r="L101" s="127">
        <v>0</v>
      </c>
      <c r="M101" s="85">
        <v>23.045400000000001</v>
      </c>
      <c r="N101" s="85">
        <v>0.50329999999999997</v>
      </c>
      <c r="O101" s="85">
        <f t="shared" si="59"/>
        <v>23.5487</v>
      </c>
      <c r="P101" s="85"/>
      <c r="Q101" s="127">
        <v>34.688099999999999</v>
      </c>
      <c r="R101" s="127">
        <v>2.9859</v>
      </c>
      <c r="S101" s="127">
        <v>37.673999999999999</v>
      </c>
      <c r="T101" s="127">
        <v>0</v>
      </c>
      <c r="U101" s="85">
        <v>36.299999999999997</v>
      </c>
      <c r="V101" s="85">
        <v>2.6869999999999998</v>
      </c>
      <c r="W101" s="85">
        <f>V101+U101</f>
        <v>38.986999999999995</v>
      </c>
      <c r="X101" s="85">
        <v>0</v>
      </c>
      <c r="Y101" s="85">
        <v>30.684899999999999</v>
      </c>
      <c r="Z101" s="85">
        <v>1.9453</v>
      </c>
      <c r="AA101" s="41">
        <f>SUM(Y101:Z101)</f>
        <v>32.630200000000002</v>
      </c>
      <c r="AB101" s="85">
        <v>3.4184999999999999</v>
      </c>
      <c r="AC101" s="85">
        <v>0</v>
      </c>
      <c r="AD101" s="123">
        <f>AC101+AB101</f>
        <v>3.4184999999999999</v>
      </c>
      <c r="AE101" s="127">
        <v>2.8384999999999998</v>
      </c>
      <c r="AF101" s="127">
        <v>0</v>
      </c>
      <c r="AG101" s="123">
        <f t="shared" si="61"/>
        <v>2.8384999999999998</v>
      </c>
      <c r="AH101" s="127">
        <v>2.5337999999999998</v>
      </c>
      <c r="AI101" s="127">
        <v>0</v>
      </c>
      <c r="AJ101" s="123">
        <f t="shared" si="62"/>
        <v>2.5337999999999998</v>
      </c>
      <c r="AK101" s="127">
        <v>44.071599999999997</v>
      </c>
      <c r="AL101" s="127">
        <v>0</v>
      </c>
      <c r="AM101" s="123">
        <f t="shared" si="65"/>
        <v>44.071599999999997</v>
      </c>
      <c r="AN101" s="127">
        <v>40.351100000000002</v>
      </c>
      <c r="AO101" s="127">
        <v>0</v>
      </c>
      <c r="AP101" s="123">
        <f t="shared" si="66"/>
        <v>40.351100000000002</v>
      </c>
      <c r="AQ101" s="123">
        <v>38.091099999999997</v>
      </c>
      <c r="AR101" s="123">
        <v>0</v>
      </c>
      <c r="AS101" s="123">
        <f>SUM(AQ101:AR101)</f>
        <v>38.091099999999997</v>
      </c>
      <c r="AT101" s="127">
        <v>43.409599999999998</v>
      </c>
      <c r="AU101" s="127">
        <v>0</v>
      </c>
      <c r="AV101" s="123">
        <f t="shared" si="67"/>
        <v>43.409599999999998</v>
      </c>
      <c r="AW101" s="127">
        <v>43.409599999999998</v>
      </c>
      <c r="AX101" s="127">
        <v>0</v>
      </c>
      <c r="AY101" s="123">
        <f>AW101+AX101</f>
        <v>43.409599999999998</v>
      </c>
      <c r="AZ101" s="219">
        <v>41.448500000000003</v>
      </c>
      <c r="BA101" s="219">
        <v>0</v>
      </c>
      <c r="BB101" s="226">
        <f>SUM(AZ101:BA101)</f>
        <v>41.448500000000003</v>
      </c>
      <c r="BC101" s="226">
        <v>37.412700000000001</v>
      </c>
      <c r="BD101" s="226">
        <v>0</v>
      </c>
      <c r="BE101" s="226">
        <f>SUM(BC101:BD101)</f>
        <v>37.412700000000001</v>
      </c>
      <c r="BF101" s="219">
        <v>39.267600000000002</v>
      </c>
      <c r="BG101" s="219">
        <v>0</v>
      </c>
      <c r="BH101" s="226">
        <f>SUM(BF101:BG101)</f>
        <v>39.267600000000002</v>
      </c>
      <c r="BI101" s="219">
        <v>26.430099999999999</v>
      </c>
      <c r="BJ101" s="219">
        <v>0</v>
      </c>
      <c r="BK101" s="226">
        <f>SUM(BI101:BJ101)</f>
        <v>26.430099999999999</v>
      </c>
      <c r="BL101" s="228">
        <v>24.0718</v>
      </c>
      <c r="BM101" s="228">
        <v>0</v>
      </c>
      <c r="BN101" s="226">
        <f>SUM(BL101:BM101)</f>
        <v>24.0718</v>
      </c>
      <c r="BO101" s="219">
        <v>38.070099999999996</v>
      </c>
      <c r="BP101" s="219">
        <v>0</v>
      </c>
      <c r="BQ101" s="226">
        <f>SUM(BO101:BP101)</f>
        <v>38.070099999999996</v>
      </c>
      <c r="BR101" s="228">
        <v>27.934999999999999</v>
      </c>
      <c r="BS101" s="228">
        <v>0</v>
      </c>
      <c r="BT101" s="226">
        <f>SUM(BR101:BS101)</f>
        <v>27.934999999999999</v>
      </c>
      <c r="BU101" s="228">
        <v>25.9556</v>
      </c>
      <c r="BV101" s="228">
        <v>0</v>
      </c>
      <c r="BW101" s="226">
        <f>SUM(BU101:BV101)</f>
        <v>25.9556</v>
      </c>
      <c r="BX101" s="228">
        <v>32.160200000000003</v>
      </c>
      <c r="BY101" s="228">
        <v>0</v>
      </c>
      <c r="BZ101" s="226">
        <f>SUM(BX101:BY101)</f>
        <v>32.160200000000003</v>
      </c>
      <c r="CA101" s="216">
        <v>39.880000000000003</v>
      </c>
      <c r="CB101" s="216">
        <v>0</v>
      </c>
      <c r="CC101" s="217">
        <f>SUM(CA101:CB101)</f>
        <v>39.880000000000003</v>
      </c>
      <c r="CD101" s="216">
        <v>42.641599999999997</v>
      </c>
      <c r="CE101" s="216"/>
      <c r="CF101" s="217">
        <f>SUM(CD101:CE101)</f>
        <v>42.641599999999997</v>
      </c>
      <c r="CG101" s="216">
        <v>43.660200000000003</v>
      </c>
      <c r="CH101" s="216"/>
      <c r="CI101" s="217">
        <f>SUM(CG101:CH101)</f>
        <v>43.660200000000003</v>
      </c>
      <c r="CJ101" s="216">
        <v>46.32</v>
      </c>
      <c r="CK101" s="216"/>
      <c r="CL101" s="217">
        <f>SUM(CJ101:CK101)</f>
        <v>46.32</v>
      </c>
      <c r="CM101" s="216">
        <v>46.3202</v>
      </c>
      <c r="CN101" s="216"/>
      <c r="CO101" s="217">
        <f>SUM(CM101:CN101)</f>
        <v>46.3202</v>
      </c>
      <c r="CP101" s="216">
        <v>46.3202</v>
      </c>
      <c r="CQ101" s="216"/>
      <c r="CR101" s="217">
        <f>SUM(CP101:CQ101)</f>
        <v>46.3202</v>
      </c>
    </row>
    <row r="102" spans="1:553" x14ac:dyDescent="0.25">
      <c r="A102" s="162" t="s">
        <v>52</v>
      </c>
      <c r="B102" s="31">
        <v>4.1020000000000003</v>
      </c>
      <c r="C102" s="31">
        <v>0</v>
      </c>
      <c r="D102" s="31">
        <v>4.1020000000000003</v>
      </c>
      <c r="E102" s="31">
        <v>7.7640000000000002</v>
      </c>
      <c r="F102" s="31">
        <v>0</v>
      </c>
      <c r="G102" s="31">
        <v>7.7640000000000002</v>
      </c>
      <c r="H102" s="31">
        <v>0</v>
      </c>
      <c r="I102" s="31">
        <v>4.7606999999999999</v>
      </c>
      <c r="J102" s="31">
        <v>0</v>
      </c>
      <c r="K102" s="127">
        <v>4.7606999999999999</v>
      </c>
      <c r="L102" s="127">
        <v>0</v>
      </c>
      <c r="M102" s="85">
        <v>4.4892000000000003</v>
      </c>
      <c r="N102" s="85">
        <v>0</v>
      </c>
      <c r="O102" s="85">
        <f t="shared" si="59"/>
        <v>4.4892000000000003</v>
      </c>
      <c r="P102" s="85"/>
      <c r="Q102" s="381"/>
      <c r="R102" s="381"/>
      <c r="S102" s="381"/>
      <c r="T102" s="381"/>
      <c r="U102" s="382"/>
      <c r="V102" s="382"/>
      <c r="W102" s="382"/>
      <c r="X102" s="382"/>
      <c r="Y102" s="382"/>
      <c r="Z102" s="382"/>
      <c r="AA102" s="388"/>
      <c r="AB102" s="382"/>
      <c r="AC102" s="382"/>
      <c r="AD102" s="383"/>
      <c r="AE102" s="381"/>
      <c r="AF102" s="381"/>
      <c r="AG102" s="383"/>
      <c r="AH102" s="381"/>
      <c r="AI102" s="381"/>
      <c r="AJ102" s="383"/>
      <c r="AK102" s="381"/>
      <c r="AL102" s="381"/>
      <c r="AM102" s="383"/>
      <c r="AN102" s="381"/>
      <c r="AO102" s="381"/>
      <c r="AP102" s="383"/>
      <c r="AQ102" s="381"/>
      <c r="AR102" s="381"/>
      <c r="AS102" s="383"/>
      <c r="AT102" s="381"/>
      <c r="AU102" s="381"/>
      <c r="AV102" s="383"/>
      <c r="AW102" s="381"/>
      <c r="AX102" s="381"/>
      <c r="AY102" s="383"/>
      <c r="AZ102" s="381"/>
      <c r="BA102" s="381"/>
      <c r="BB102" s="383"/>
      <c r="BC102" s="381"/>
      <c r="BD102" s="381"/>
      <c r="BE102" s="383"/>
      <c r="BF102" s="381"/>
      <c r="BG102" s="381"/>
      <c r="BH102" s="383"/>
      <c r="BI102" s="381"/>
      <c r="BJ102" s="381"/>
      <c r="BK102" s="383"/>
      <c r="BL102" s="383"/>
      <c r="BM102" s="152"/>
      <c r="BN102" s="378"/>
      <c r="BO102" s="151"/>
      <c r="BP102" s="151"/>
      <c r="BQ102" s="152"/>
      <c r="BR102" s="233"/>
      <c r="BS102" s="233"/>
      <c r="BT102" s="378"/>
      <c r="BU102" s="377"/>
      <c r="BV102" s="377"/>
      <c r="BW102" s="378"/>
      <c r="BX102" s="233"/>
      <c r="BY102" s="233"/>
      <c r="BZ102" s="233"/>
      <c r="CA102" s="233"/>
      <c r="CB102" s="233"/>
      <c r="CC102" s="234"/>
      <c r="CD102" s="233"/>
      <c r="CE102" s="233"/>
      <c r="CF102" s="233"/>
      <c r="CG102" s="233"/>
      <c r="CH102" s="233"/>
      <c r="CI102" s="234"/>
      <c r="CJ102" s="233"/>
      <c r="CK102" s="233"/>
      <c r="CL102" s="233"/>
      <c r="CM102" s="233"/>
      <c r="CN102" s="233"/>
      <c r="CO102" s="233"/>
      <c r="CP102" s="233"/>
      <c r="CQ102" s="233"/>
      <c r="CR102" s="233"/>
    </row>
    <row r="103" spans="1:553" x14ac:dyDescent="0.25">
      <c r="A103" s="162" t="s">
        <v>53</v>
      </c>
      <c r="B103" s="31">
        <v>0.79169999999999996</v>
      </c>
      <c r="C103" s="31">
        <v>0</v>
      </c>
      <c r="D103" s="31">
        <v>0.79169999999999996</v>
      </c>
      <c r="E103" s="31">
        <v>0.80210000000000004</v>
      </c>
      <c r="F103" s="31">
        <v>0</v>
      </c>
      <c r="G103" s="31">
        <v>0.80210000000000004</v>
      </c>
      <c r="H103" s="31">
        <v>0</v>
      </c>
      <c r="I103" s="31">
        <v>0.68769999999999998</v>
      </c>
      <c r="J103" s="31">
        <v>0</v>
      </c>
      <c r="K103" s="127">
        <v>0.68769999999999998</v>
      </c>
      <c r="L103" s="127">
        <v>0</v>
      </c>
      <c r="M103" s="85">
        <v>0.67989999999999995</v>
      </c>
      <c r="N103" s="85">
        <v>0</v>
      </c>
      <c r="O103" s="85">
        <f t="shared" si="59"/>
        <v>0.67989999999999995</v>
      </c>
      <c r="P103" s="85"/>
      <c r="Q103" s="381"/>
      <c r="R103" s="381"/>
      <c r="S103" s="381"/>
      <c r="T103" s="381"/>
      <c r="U103" s="382"/>
      <c r="V103" s="382"/>
      <c r="W103" s="382"/>
      <c r="X103" s="382"/>
      <c r="Y103" s="382"/>
      <c r="Z103" s="382"/>
      <c r="AA103" s="388"/>
      <c r="AB103" s="382"/>
      <c r="AC103" s="382"/>
      <c r="AD103" s="383"/>
      <c r="AE103" s="381"/>
      <c r="AF103" s="381"/>
      <c r="AG103" s="383"/>
      <c r="AH103" s="381"/>
      <c r="AI103" s="381"/>
      <c r="AJ103" s="383"/>
      <c r="AK103" s="381"/>
      <c r="AL103" s="381"/>
      <c r="AM103" s="383"/>
      <c r="AN103" s="381"/>
      <c r="AO103" s="381"/>
      <c r="AP103" s="383"/>
      <c r="AQ103" s="381"/>
      <c r="AR103" s="381"/>
      <c r="AS103" s="383"/>
      <c r="AT103" s="381"/>
      <c r="AU103" s="381"/>
      <c r="AV103" s="383"/>
      <c r="AW103" s="381"/>
      <c r="AX103" s="381"/>
      <c r="AY103" s="383"/>
      <c r="AZ103" s="381"/>
      <c r="BA103" s="381"/>
      <c r="BB103" s="383"/>
      <c r="BC103" s="381"/>
      <c r="BD103" s="381"/>
      <c r="BE103" s="383"/>
      <c r="BF103" s="381"/>
      <c r="BG103" s="381"/>
      <c r="BH103" s="383"/>
      <c r="BI103" s="381"/>
      <c r="BJ103" s="381"/>
      <c r="BK103" s="383"/>
      <c r="BL103" s="383"/>
      <c r="BM103" s="152"/>
      <c r="BN103" s="378"/>
      <c r="BO103" s="151"/>
      <c r="BP103" s="151"/>
      <c r="BQ103" s="152"/>
      <c r="BR103" s="233"/>
      <c r="BS103" s="233"/>
      <c r="BT103" s="378"/>
      <c r="BU103" s="377"/>
      <c r="BV103" s="377"/>
      <c r="BW103" s="378"/>
      <c r="BX103" s="233"/>
      <c r="BY103" s="233"/>
      <c r="BZ103" s="233"/>
      <c r="CA103" s="233"/>
      <c r="CB103" s="233"/>
      <c r="CC103" s="234"/>
      <c r="CD103" s="233"/>
      <c r="CE103" s="233"/>
      <c r="CF103" s="233"/>
      <c r="CG103" s="233"/>
      <c r="CH103" s="233"/>
      <c r="CI103" s="234"/>
      <c r="CJ103" s="233"/>
      <c r="CK103" s="233"/>
      <c r="CL103" s="233"/>
      <c r="CM103" s="233"/>
      <c r="CN103" s="233"/>
      <c r="CO103" s="233"/>
      <c r="CP103" s="233"/>
      <c r="CQ103" s="233"/>
      <c r="CR103" s="233"/>
    </row>
    <row r="104" spans="1:553" x14ac:dyDescent="0.25">
      <c r="A104" s="162" t="s">
        <v>54</v>
      </c>
      <c r="B104" s="31">
        <v>1.3623000000000001</v>
      </c>
      <c r="C104" s="31">
        <v>0</v>
      </c>
      <c r="D104" s="31">
        <v>1.3623000000000001</v>
      </c>
      <c r="E104" s="31">
        <v>1.4</v>
      </c>
      <c r="F104" s="31">
        <v>0</v>
      </c>
      <c r="G104" s="31">
        <v>1.4</v>
      </c>
      <c r="H104" s="31">
        <v>0</v>
      </c>
      <c r="I104" s="31">
        <v>1.76</v>
      </c>
      <c r="J104" s="31">
        <v>0</v>
      </c>
      <c r="K104" s="127">
        <v>1.76</v>
      </c>
      <c r="L104" s="127">
        <v>0</v>
      </c>
      <c r="M104" s="85">
        <v>1.6808000000000001</v>
      </c>
      <c r="N104" s="85">
        <v>0</v>
      </c>
      <c r="O104" s="85">
        <f t="shared" si="59"/>
        <v>1.6808000000000001</v>
      </c>
      <c r="P104" s="85"/>
      <c r="Q104" s="381"/>
      <c r="R104" s="381"/>
      <c r="S104" s="381"/>
      <c r="T104" s="381"/>
      <c r="U104" s="382"/>
      <c r="V104" s="382"/>
      <c r="W104" s="382"/>
      <c r="X104" s="382"/>
      <c r="Y104" s="382"/>
      <c r="Z104" s="382"/>
      <c r="AA104" s="388"/>
      <c r="AB104" s="382"/>
      <c r="AC104" s="382"/>
      <c r="AD104" s="383"/>
      <c r="AE104" s="381"/>
      <c r="AF104" s="381"/>
      <c r="AG104" s="383"/>
      <c r="AH104" s="381"/>
      <c r="AI104" s="381"/>
      <c r="AJ104" s="383"/>
      <c r="AK104" s="381"/>
      <c r="AL104" s="381"/>
      <c r="AM104" s="383"/>
      <c r="AN104" s="381"/>
      <c r="AO104" s="381"/>
      <c r="AP104" s="383"/>
      <c r="AQ104" s="381"/>
      <c r="AR104" s="381"/>
      <c r="AS104" s="383"/>
      <c r="AT104" s="381"/>
      <c r="AU104" s="381"/>
      <c r="AV104" s="383"/>
      <c r="AW104" s="381"/>
      <c r="AX104" s="381"/>
      <c r="AY104" s="383"/>
      <c r="AZ104" s="381"/>
      <c r="BA104" s="381"/>
      <c r="BB104" s="383"/>
      <c r="BC104" s="381"/>
      <c r="BD104" s="381"/>
      <c r="BE104" s="383"/>
      <c r="BF104" s="381"/>
      <c r="BG104" s="381"/>
      <c r="BH104" s="383"/>
      <c r="BI104" s="381"/>
      <c r="BJ104" s="381"/>
      <c r="BK104" s="383"/>
      <c r="BL104" s="383"/>
      <c r="BM104" s="152"/>
      <c r="BN104" s="378"/>
      <c r="BO104" s="151"/>
      <c r="BP104" s="151"/>
      <c r="BQ104" s="152"/>
      <c r="BR104" s="233"/>
      <c r="BS104" s="233"/>
      <c r="BT104" s="378"/>
      <c r="BU104" s="377"/>
      <c r="BV104" s="377"/>
      <c r="BW104" s="378"/>
      <c r="BX104" s="233"/>
      <c r="BY104" s="233"/>
      <c r="BZ104" s="233"/>
      <c r="CA104" s="233"/>
      <c r="CB104" s="233"/>
      <c r="CC104" s="234"/>
      <c r="CD104" s="233"/>
      <c r="CE104" s="233"/>
      <c r="CF104" s="233"/>
      <c r="CG104" s="233"/>
      <c r="CH104" s="233"/>
      <c r="CI104" s="234"/>
      <c r="CJ104" s="233"/>
      <c r="CK104" s="233"/>
      <c r="CL104" s="233"/>
      <c r="CM104" s="233"/>
      <c r="CN104" s="233"/>
      <c r="CO104" s="233"/>
      <c r="CP104" s="233"/>
      <c r="CQ104" s="233"/>
      <c r="CR104" s="233"/>
    </row>
    <row r="105" spans="1:553" x14ac:dyDescent="0.25">
      <c r="A105" s="384" t="s">
        <v>55</v>
      </c>
      <c r="B105" s="379"/>
      <c r="C105" s="379"/>
      <c r="D105" s="379"/>
      <c r="E105" s="379"/>
      <c r="F105" s="379"/>
      <c r="G105" s="379"/>
      <c r="H105" s="379"/>
      <c r="I105" s="379"/>
      <c r="J105" s="379"/>
      <c r="K105" s="379"/>
      <c r="L105" s="379"/>
      <c r="M105" s="380"/>
      <c r="N105" s="380"/>
      <c r="O105" s="380"/>
      <c r="P105" s="380"/>
      <c r="Q105" s="381"/>
      <c r="R105" s="381"/>
      <c r="S105" s="381"/>
      <c r="T105" s="381"/>
      <c r="U105" s="382"/>
      <c r="V105" s="382"/>
      <c r="W105" s="382"/>
      <c r="X105" s="382"/>
      <c r="Y105" s="382"/>
      <c r="Z105" s="382"/>
      <c r="AA105" s="388"/>
      <c r="AB105" s="382"/>
      <c r="AC105" s="382"/>
      <c r="AD105" s="383"/>
      <c r="AE105" s="381"/>
      <c r="AF105" s="381"/>
      <c r="AG105" s="383"/>
      <c r="AH105" s="381"/>
      <c r="AI105" s="381"/>
      <c r="AJ105" s="383"/>
      <c r="AK105" s="381"/>
      <c r="AL105" s="381"/>
      <c r="AM105" s="383"/>
      <c r="AN105" s="381"/>
      <c r="AO105" s="381"/>
      <c r="AP105" s="383"/>
      <c r="AQ105" s="381"/>
      <c r="AR105" s="381"/>
      <c r="AS105" s="383"/>
      <c r="AT105" s="381"/>
      <c r="AU105" s="381"/>
      <c r="AV105" s="383"/>
      <c r="AW105" s="381"/>
      <c r="AX105" s="381"/>
      <c r="AY105" s="383"/>
      <c r="AZ105" s="381"/>
      <c r="BA105" s="381"/>
      <c r="BB105" s="383"/>
      <c r="BC105" s="381"/>
      <c r="BD105" s="381"/>
      <c r="BE105" s="383"/>
      <c r="BF105" s="381"/>
      <c r="BG105" s="381"/>
      <c r="BH105" s="383"/>
      <c r="BI105" s="381"/>
      <c r="BJ105" s="381"/>
      <c r="BK105" s="383"/>
      <c r="BL105" s="383"/>
      <c r="BM105" s="383"/>
      <c r="BN105" s="378"/>
      <c r="BO105" s="151"/>
      <c r="BP105" s="151"/>
      <c r="BQ105" s="152"/>
      <c r="BR105" s="233"/>
      <c r="BS105" s="233"/>
      <c r="BT105" s="378"/>
      <c r="BU105" s="377"/>
      <c r="BV105" s="377"/>
      <c r="BW105" s="378"/>
      <c r="BX105" s="233"/>
      <c r="BY105" s="233"/>
      <c r="BZ105" s="233"/>
      <c r="CA105" s="233"/>
      <c r="CB105" s="233"/>
      <c r="CC105" s="234"/>
      <c r="CD105" s="233"/>
      <c r="CE105" s="233"/>
      <c r="CF105" s="233"/>
      <c r="CG105" s="233"/>
      <c r="CH105" s="233"/>
      <c r="CI105" s="234"/>
      <c r="CJ105" s="233"/>
      <c r="CK105" s="233"/>
      <c r="CL105" s="233"/>
      <c r="CM105" s="233"/>
      <c r="CN105" s="233"/>
      <c r="CO105" s="233"/>
      <c r="CP105" s="233"/>
      <c r="CQ105" s="233"/>
      <c r="CR105" s="233"/>
    </row>
    <row r="106" spans="1:553" x14ac:dyDescent="0.25">
      <c r="A106" s="384" t="s">
        <v>56</v>
      </c>
      <c r="B106" s="379"/>
      <c r="C106" s="379"/>
      <c r="D106" s="379"/>
      <c r="E106" s="379"/>
      <c r="F106" s="379"/>
      <c r="G106" s="379"/>
      <c r="H106" s="379"/>
      <c r="I106" s="379"/>
      <c r="J106" s="379"/>
      <c r="K106" s="379"/>
      <c r="L106" s="379"/>
      <c r="M106" s="380"/>
      <c r="N106" s="380"/>
      <c r="O106" s="380"/>
      <c r="P106" s="380"/>
      <c r="Q106" s="381"/>
      <c r="R106" s="381"/>
      <c r="S106" s="381"/>
      <c r="T106" s="381"/>
      <c r="U106" s="382"/>
      <c r="V106" s="382"/>
      <c r="W106" s="382"/>
      <c r="X106" s="382"/>
      <c r="Y106" s="382"/>
      <c r="Z106" s="382"/>
      <c r="AA106" s="388"/>
      <c r="AB106" s="382"/>
      <c r="AC106" s="382"/>
      <c r="AD106" s="383"/>
      <c r="AE106" s="381"/>
      <c r="AF106" s="381"/>
      <c r="AG106" s="383"/>
      <c r="AH106" s="381"/>
      <c r="AI106" s="381"/>
      <c r="AJ106" s="383"/>
      <c r="AK106" s="381"/>
      <c r="AL106" s="381"/>
      <c r="AM106" s="383"/>
      <c r="AN106" s="381"/>
      <c r="AO106" s="381"/>
      <c r="AP106" s="383"/>
      <c r="AQ106" s="381"/>
      <c r="AR106" s="381"/>
      <c r="AS106" s="383"/>
      <c r="AT106" s="381"/>
      <c r="AU106" s="381"/>
      <c r="AV106" s="383"/>
      <c r="AW106" s="381"/>
      <c r="AX106" s="381"/>
      <c r="AY106" s="383"/>
      <c r="AZ106" s="381"/>
      <c r="BA106" s="381"/>
      <c r="BB106" s="383"/>
      <c r="BC106" s="381"/>
      <c r="BD106" s="381"/>
      <c r="BE106" s="383"/>
      <c r="BF106" s="381"/>
      <c r="BG106" s="381"/>
      <c r="BH106" s="383"/>
      <c r="BI106" s="381"/>
      <c r="BJ106" s="381"/>
      <c r="BK106" s="383"/>
      <c r="BL106" s="383"/>
      <c r="BM106" s="383"/>
      <c r="BN106" s="378"/>
      <c r="BO106" s="151"/>
      <c r="BP106" s="151"/>
      <c r="BQ106" s="152"/>
      <c r="BR106" s="233"/>
      <c r="BS106" s="233"/>
      <c r="BT106" s="378"/>
      <c r="BU106" s="377"/>
      <c r="BV106" s="377"/>
      <c r="BW106" s="378"/>
      <c r="BX106" s="233"/>
      <c r="BY106" s="233"/>
      <c r="BZ106" s="233"/>
      <c r="CA106" s="233"/>
      <c r="CB106" s="233"/>
      <c r="CC106" s="234"/>
      <c r="CD106" s="233"/>
      <c r="CE106" s="233"/>
      <c r="CF106" s="233"/>
      <c r="CG106" s="233"/>
      <c r="CH106" s="233"/>
      <c r="CI106" s="234"/>
      <c r="CJ106" s="233"/>
      <c r="CK106" s="233"/>
      <c r="CL106" s="233"/>
      <c r="CM106" s="233"/>
      <c r="CN106" s="233"/>
      <c r="CO106" s="233"/>
      <c r="CP106" s="233"/>
      <c r="CQ106" s="233"/>
      <c r="CR106" s="233"/>
    </row>
    <row r="107" spans="1:553" ht="37.5" x14ac:dyDescent="0.25">
      <c r="A107" s="165" t="s">
        <v>57</v>
      </c>
      <c r="B107" s="31">
        <v>0</v>
      </c>
      <c r="C107" s="31">
        <v>23.283899999999999</v>
      </c>
      <c r="D107" s="31">
        <v>23.283899999999999</v>
      </c>
      <c r="E107" s="31">
        <v>30</v>
      </c>
      <c r="F107" s="31">
        <v>0</v>
      </c>
      <c r="G107" s="31">
        <v>30</v>
      </c>
      <c r="H107" s="31">
        <v>0</v>
      </c>
      <c r="I107" s="31">
        <v>0</v>
      </c>
      <c r="J107" s="31">
        <v>30</v>
      </c>
      <c r="K107" s="127">
        <v>30</v>
      </c>
      <c r="L107" s="127">
        <v>0</v>
      </c>
      <c r="M107" s="85">
        <v>0</v>
      </c>
      <c r="N107" s="85">
        <v>20.7363</v>
      </c>
      <c r="O107" s="85">
        <f t="shared" si="59"/>
        <v>20.7363</v>
      </c>
      <c r="P107" s="85"/>
      <c r="Q107" s="127">
        <v>0</v>
      </c>
      <c r="R107" s="127">
        <v>30</v>
      </c>
      <c r="S107" s="127">
        <v>30</v>
      </c>
      <c r="T107" s="127">
        <v>0</v>
      </c>
      <c r="U107" s="85">
        <v>25</v>
      </c>
      <c r="V107" s="85">
        <v>0</v>
      </c>
      <c r="W107" s="85">
        <f>V107+U107</f>
        <v>25</v>
      </c>
      <c r="X107" s="85">
        <v>0</v>
      </c>
      <c r="Y107" s="85">
        <v>0</v>
      </c>
      <c r="Z107" s="85">
        <v>25</v>
      </c>
      <c r="AA107" s="41">
        <f>SUM(Y107:Z107)</f>
        <v>25</v>
      </c>
      <c r="AB107" s="85">
        <v>25</v>
      </c>
      <c r="AC107" s="85">
        <v>0</v>
      </c>
      <c r="AD107" s="123">
        <f>AC107+AB107</f>
        <v>25</v>
      </c>
      <c r="AE107" s="127">
        <v>28.5</v>
      </c>
      <c r="AF107" s="127">
        <v>0</v>
      </c>
      <c r="AG107" s="123">
        <f t="shared" si="61"/>
        <v>28.5</v>
      </c>
      <c r="AH107" s="127">
        <v>28.4999</v>
      </c>
      <c r="AI107" s="127">
        <v>0</v>
      </c>
      <c r="AJ107" s="123">
        <f t="shared" si="62"/>
        <v>28.4999</v>
      </c>
      <c r="AK107" s="127">
        <v>3</v>
      </c>
      <c r="AL107" s="127">
        <v>0</v>
      </c>
      <c r="AM107" s="123">
        <f t="shared" si="65"/>
        <v>3</v>
      </c>
      <c r="AN107" s="127">
        <v>32</v>
      </c>
      <c r="AO107" s="127">
        <v>0</v>
      </c>
      <c r="AP107" s="123">
        <f t="shared" si="66"/>
        <v>32</v>
      </c>
      <c r="AQ107" s="127">
        <v>31.882100000000001</v>
      </c>
      <c r="AR107" s="127">
        <v>0</v>
      </c>
      <c r="AS107" s="123">
        <f>SUM(AQ107:AR107)</f>
        <v>31.882100000000001</v>
      </c>
      <c r="AT107" s="127">
        <v>32</v>
      </c>
      <c r="AU107" s="127">
        <v>0</v>
      </c>
      <c r="AV107" s="123">
        <f t="shared" si="67"/>
        <v>32</v>
      </c>
      <c r="AW107" s="127">
        <v>32</v>
      </c>
      <c r="AX107" s="127">
        <v>0</v>
      </c>
      <c r="AY107" s="123">
        <f>AW107+AX107</f>
        <v>32</v>
      </c>
      <c r="AZ107" s="219">
        <v>54</v>
      </c>
      <c r="BA107" s="219">
        <v>0</v>
      </c>
      <c r="BB107" s="226">
        <f>SUM(AZ107:BA107)</f>
        <v>54</v>
      </c>
      <c r="BC107" s="226">
        <v>53.685699999999997</v>
      </c>
      <c r="BD107" s="226">
        <v>0</v>
      </c>
      <c r="BE107" s="226">
        <f>SUM(BC107:BD107)</f>
        <v>53.685699999999997</v>
      </c>
      <c r="BF107" s="219">
        <v>32</v>
      </c>
      <c r="BG107" s="219">
        <v>0</v>
      </c>
      <c r="BH107" s="226">
        <f>SUM(BF107:BG107)</f>
        <v>32</v>
      </c>
      <c r="BI107" s="219">
        <v>84.572500000000005</v>
      </c>
      <c r="BJ107" s="219">
        <v>0</v>
      </c>
      <c r="BK107" s="226">
        <f>SUM(BI107:BJ107)</f>
        <v>84.572500000000005</v>
      </c>
      <c r="BL107" s="228">
        <v>84.012200000000007</v>
      </c>
      <c r="BM107" s="228">
        <v>0</v>
      </c>
      <c r="BN107" s="226">
        <f>SUM(BL107:BM107)</f>
        <v>84.012200000000007</v>
      </c>
      <c r="BO107" s="219">
        <v>80</v>
      </c>
      <c r="BP107" s="219">
        <v>0</v>
      </c>
      <c r="BQ107" s="226">
        <f>SUM(BO107:BP107)</f>
        <v>80</v>
      </c>
      <c r="BR107" s="228">
        <v>82</v>
      </c>
      <c r="BS107" s="228">
        <v>0</v>
      </c>
      <c r="BT107" s="226">
        <f>SUM(BR107:BS107)</f>
        <v>82</v>
      </c>
      <c r="BU107" s="228">
        <v>81.230800000000002</v>
      </c>
      <c r="BV107" s="228">
        <v>0</v>
      </c>
      <c r="BW107" s="226">
        <f>SUM(BU107:BV107)</f>
        <v>81.230800000000002</v>
      </c>
      <c r="BX107" s="228">
        <v>85</v>
      </c>
      <c r="BY107" s="228">
        <v>0</v>
      </c>
      <c r="BZ107" s="226">
        <f>SUM(BX107:BY107)</f>
        <v>85</v>
      </c>
      <c r="CA107" s="216">
        <v>105</v>
      </c>
      <c r="CB107" s="216">
        <v>0</v>
      </c>
      <c r="CC107" s="217">
        <f>SUM(CA107:CB107)</f>
        <v>105</v>
      </c>
      <c r="CD107" s="216">
        <v>104.221</v>
      </c>
      <c r="CE107" s="216"/>
      <c r="CF107" s="217">
        <f>SUM(CD107:CE107)</f>
        <v>104.221</v>
      </c>
      <c r="CG107" s="216">
        <v>100</v>
      </c>
      <c r="CH107" s="216"/>
      <c r="CI107" s="217">
        <f>SUM(CG107:CH107)</f>
        <v>100</v>
      </c>
      <c r="CJ107" s="216">
        <v>150</v>
      </c>
      <c r="CK107" s="216"/>
      <c r="CL107" s="217">
        <f>SUM(CJ107:CK107)</f>
        <v>150</v>
      </c>
      <c r="CM107" s="216">
        <v>170</v>
      </c>
      <c r="CN107" s="216"/>
      <c r="CO107" s="217">
        <f>SUM(CM107:CN107)</f>
        <v>170</v>
      </c>
      <c r="CP107" s="216">
        <v>170</v>
      </c>
      <c r="CQ107" s="216"/>
      <c r="CR107" s="217">
        <f>SUM(CP107:CQ107)</f>
        <v>170</v>
      </c>
    </row>
    <row r="108" spans="1:553" s="400" customFormat="1" x14ac:dyDescent="0.25">
      <c r="A108" s="392" t="s">
        <v>350</v>
      </c>
      <c r="B108" s="393"/>
      <c r="C108" s="393"/>
      <c r="D108" s="393"/>
      <c r="E108" s="393"/>
      <c r="F108" s="393"/>
      <c r="G108" s="393"/>
      <c r="H108" s="393"/>
      <c r="I108" s="393"/>
      <c r="J108" s="393"/>
      <c r="K108" s="394"/>
      <c r="L108" s="394"/>
      <c r="M108" s="394"/>
      <c r="N108" s="394"/>
      <c r="O108" s="394"/>
      <c r="P108" s="394"/>
      <c r="Q108" s="394"/>
      <c r="R108" s="394"/>
      <c r="S108" s="394"/>
      <c r="T108" s="394"/>
      <c r="U108" s="394"/>
      <c r="V108" s="394"/>
      <c r="W108" s="394"/>
      <c r="X108" s="394"/>
      <c r="Y108" s="394">
        <v>0</v>
      </c>
      <c r="Z108" s="394"/>
      <c r="AA108" s="395">
        <f>SUM(Y108:Z108)</f>
        <v>0</v>
      </c>
      <c r="AB108" s="394">
        <v>1.5</v>
      </c>
      <c r="AC108" s="394"/>
      <c r="AD108" s="395">
        <f>AC108+AB108</f>
        <v>1.5</v>
      </c>
      <c r="AE108" s="394">
        <v>0.50009999999999999</v>
      </c>
      <c r="AF108" s="394"/>
      <c r="AG108" s="395">
        <f t="shared" si="61"/>
        <v>0.50009999999999999</v>
      </c>
      <c r="AH108" s="394">
        <v>0</v>
      </c>
      <c r="AI108" s="394"/>
      <c r="AJ108" s="395">
        <f t="shared" si="62"/>
        <v>0</v>
      </c>
      <c r="AK108" s="394">
        <v>1.0001</v>
      </c>
      <c r="AL108" s="394"/>
      <c r="AM108" s="395">
        <f>SUM(AK108:AL108)</f>
        <v>1.0001</v>
      </c>
      <c r="AN108" s="394">
        <v>2.0000000000000001E-4</v>
      </c>
      <c r="AO108" s="394"/>
      <c r="AP108" s="395">
        <f>SUM(AN108:AO108)</f>
        <v>2.0000000000000001E-4</v>
      </c>
      <c r="AQ108" s="394">
        <v>0</v>
      </c>
      <c r="AR108" s="394">
        <v>0</v>
      </c>
      <c r="AS108" s="395">
        <f>SUM(AQ108:AR108)</f>
        <v>0</v>
      </c>
      <c r="AT108" s="394">
        <v>1.2501</v>
      </c>
      <c r="AU108" s="394">
        <v>0</v>
      </c>
      <c r="AV108" s="395">
        <f t="shared" si="67"/>
        <v>1.2501</v>
      </c>
      <c r="AW108" s="394">
        <v>1.2501</v>
      </c>
      <c r="AX108" s="394"/>
      <c r="AY108" s="395">
        <f>SUM(AW108:AX108)</f>
        <v>1.2501</v>
      </c>
      <c r="AZ108" s="396">
        <v>1E-4</v>
      </c>
      <c r="BA108" s="396"/>
      <c r="BB108" s="397">
        <f>SUM(AZ108:BA108)</f>
        <v>1E-4</v>
      </c>
      <c r="BC108" s="397">
        <v>0</v>
      </c>
      <c r="BD108" s="397"/>
      <c r="BE108" s="397">
        <f>SUM(BC108:BD108)</f>
        <v>0</v>
      </c>
      <c r="BF108" s="396">
        <v>0.15</v>
      </c>
      <c r="BG108" s="396"/>
      <c r="BH108" s="397">
        <f>SUM(BF108:BG108)</f>
        <v>0.15</v>
      </c>
      <c r="BI108" s="396">
        <v>1E-4</v>
      </c>
      <c r="BJ108" s="396"/>
      <c r="BK108" s="397">
        <f>SUM(BI108:BJ108)</f>
        <v>1E-4</v>
      </c>
      <c r="BL108" s="396">
        <v>0</v>
      </c>
      <c r="BM108" s="396">
        <v>0</v>
      </c>
      <c r="BN108" s="397">
        <f>SUM(BL108:BM108)</f>
        <v>0</v>
      </c>
      <c r="BO108" s="396">
        <v>0.15</v>
      </c>
      <c r="BP108" s="396"/>
      <c r="BQ108" s="397">
        <f>SUM(BO108:BP108)</f>
        <v>0.15</v>
      </c>
      <c r="BR108" s="396">
        <v>0.15</v>
      </c>
      <c r="BS108" s="396"/>
      <c r="BT108" s="397">
        <f>SUM(BR108:BS108)</f>
        <v>0.15</v>
      </c>
      <c r="BU108" s="396">
        <v>0</v>
      </c>
      <c r="BV108" s="396">
        <v>0</v>
      </c>
      <c r="BW108" s="397">
        <f>SUM(BU108:BV108)</f>
        <v>0</v>
      </c>
      <c r="BX108" s="396">
        <v>0.15</v>
      </c>
      <c r="BY108" s="396"/>
      <c r="BZ108" s="397">
        <f>SUM(BX108:BY108)</f>
        <v>0.15</v>
      </c>
      <c r="CA108" s="398">
        <v>0.15</v>
      </c>
      <c r="CB108" s="398"/>
      <c r="CC108" s="399">
        <f>SUM(CA108:CB108)</f>
        <v>0.15</v>
      </c>
      <c r="CD108" s="398"/>
      <c r="CE108" s="398"/>
      <c r="CF108" s="399">
        <f>SUM(CD108:CE108)</f>
        <v>0</v>
      </c>
      <c r="CG108" s="398">
        <v>0.15</v>
      </c>
      <c r="CH108" s="398"/>
      <c r="CI108" s="399">
        <f>SUM(CG108:CH108)</f>
        <v>0.15</v>
      </c>
      <c r="CJ108" s="398"/>
      <c r="CK108" s="398"/>
      <c r="CL108" s="399">
        <f>SUM(CJ108:CK108)</f>
        <v>0</v>
      </c>
      <c r="CM108" s="398">
        <v>1E-4</v>
      </c>
      <c r="CN108" s="398"/>
      <c r="CO108" s="399">
        <f>SUM(CM108:CN108)</f>
        <v>1E-4</v>
      </c>
      <c r="CP108" s="398">
        <v>1E-4</v>
      </c>
      <c r="CQ108" s="398"/>
      <c r="CR108" s="399">
        <f>SUM(CP108:CQ108)</f>
        <v>1E-4</v>
      </c>
    </row>
    <row r="109" spans="1:553" x14ac:dyDescent="0.25">
      <c r="A109" s="161" t="s">
        <v>49</v>
      </c>
      <c r="B109" s="177"/>
      <c r="C109" s="177"/>
      <c r="D109" s="177"/>
      <c r="E109" s="177"/>
      <c r="F109" s="177"/>
      <c r="G109" s="177"/>
      <c r="H109" s="177"/>
      <c r="I109" s="177"/>
      <c r="J109" s="177"/>
      <c r="K109" s="128"/>
      <c r="L109" s="128"/>
      <c r="M109" s="149"/>
      <c r="N109" s="149"/>
      <c r="O109" s="149"/>
      <c r="P109" s="149"/>
      <c r="Q109" s="128"/>
      <c r="R109" s="128"/>
      <c r="S109" s="128"/>
      <c r="T109" s="128"/>
      <c r="U109" s="149"/>
      <c r="V109" s="149"/>
      <c r="W109" s="149"/>
      <c r="X109" s="149"/>
      <c r="Y109" s="149"/>
      <c r="Z109" s="149"/>
      <c r="AA109" s="148"/>
      <c r="AB109" s="149"/>
      <c r="AC109" s="149"/>
      <c r="AD109" s="129"/>
      <c r="AE109" s="50"/>
      <c r="AF109" s="50"/>
      <c r="AG109" s="129"/>
      <c r="AH109" s="50"/>
      <c r="AI109" s="50"/>
      <c r="AJ109" s="129"/>
      <c r="AK109" s="50"/>
      <c r="AL109" s="50"/>
      <c r="AM109" s="129"/>
      <c r="AN109" s="50"/>
      <c r="AO109" s="50"/>
      <c r="AP109" s="129"/>
      <c r="AQ109" s="129"/>
      <c r="AR109" s="129"/>
      <c r="AS109" s="129"/>
      <c r="AT109" s="50"/>
      <c r="AU109" s="50"/>
      <c r="AV109" s="129"/>
      <c r="AW109" s="50"/>
      <c r="AX109" s="50"/>
      <c r="AY109" s="129"/>
      <c r="AZ109" s="50"/>
      <c r="BA109" s="50"/>
      <c r="BB109" s="48"/>
      <c r="BC109" s="48"/>
      <c r="BD109" s="48"/>
      <c r="BE109" s="48"/>
      <c r="BF109" s="50"/>
      <c r="BG109" s="50"/>
      <c r="BH109" s="48"/>
      <c r="BI109" s="50"/>
      <c r="BJ109" s="50"/>
      <c r="BK109" s="48"/>
      <c r="BL109" s="50"/>
      <c r="BM109" s="50"/>
      <c r="BN109" s="48"/>
      <c r="BO109" s="50"/>
      <c r="BP109" s="50"/>
      <c r="BQ109" s="48"/>
      <c r="BR109" s="50"/>
      <c r="BS109" s="50"/>
      <c r="BT109" s="48"/>
      <c r="BU109" s="50"/>
      <c r="BV109" s="50"/>
      <c r="BW109" s="48"/>
      <c r="BX109" s="50"/>
      <c r="BY109" s="50"/>
      <c r="BZ109" s="48"/>
      <c r="CA109" s="50"/>
      <c r="CB109" s="50"/>
      <c r="CC109" s="48"/>
      <c r="CD109" s="50"/>
      <c r="CE109" s="50"/>
      <c r="CF109" s="50"/>
      <c r="CG109" s="50"/>
      <c r="CH109" s="50"/>
      <c r="CI109" s="48"/>
      <c r="CJ109" s="50"/>
      <c r="CK109" s="50"/>
      <c r="CL109" s="50"/>
      <c r="CM109" s="50"/>
      <c r="CN109" s="50"/>
      <c r="CO109" s="50"/>
      <c r="CP109" s="50"/>
      <c r="CQ109" s="50"/>
      <c r="CR109" s="50"/>
      <c r="GC109" s="120"/>
      <c r="GD109" s="120"/>
      <c r="GE109" s="120"/>
      <c r="GF109" s="120"/>
      <c r="GG109" s="120"/>
      <c r="GH109" s="120"/>
      <c r="GI109" s="120"/>
      <c r="GJ109" s="120"/>
      <c r="GK109" s="120"/>
      <c r="GL109" s="120"/>
      <c r="GM109" s="120"/>
      <c r="GN109" s="120"/>
      <c r="GO109" s="120"/>
      <c r="GP109" s="120"/>
      <c r="GQ109" s="120"/>
      <c r="GR109" s="120"/>
      <c r="GS109" s="120"/>
      <c r="GT109" s="120"/>
      <c r="GU109" s="120"/>
      <c r="GV109" s="120"/>
      <c r="GW109" s="120"/>
      <c r="GX109" s="120"/>
      <c r="GY109" s="120"/>
      <c r="GZ109" s="120"/>
      <c r="HA109" s="120"/>
      <c r="HB109" s="120"/>
      <c r="HC109" s="120"/>
      <c r="HD109" s="120"/>
      <c r="HE109" s="120"/>
      <c r="HF109" s="120"/>
      <c r="HG109" s="120"/>
      <c r="HH109" s="120"/>
      <c r="HI109" s="120"/>
      <c r="HJ109" s="120"/>
      <c r="HK109" s="120"/>
      <c r="HL109" s="120"/>
      <c r="HM109" s="120"/>
      <c r="HN109" s="120"/>
      <c r="HO109" s="120"/>
      <c r="HP109" s="120"/>
      <c r="HQ109" s="120"/>
      <c r="HR109" s="120"/>
      <c r="HS109" s="120"/>
      <c r="HT109" s="120"/>
      <c r="HU109" s="120"/>
      <c r="HV109" s="120"/>
      <c r="HW109" s="120"/>
      <c r="HX109" s="120"/>
      <c r="HY109" s="120"/>
      <c r="HZ109" s="120"/>
      <c r="IA109" s="120"/>
      <c r="IB109" s="120"/>
      <c r="IC109" s="120"/>
      <c r="ID109" s="120"/>
      <c r="IE109" s="120"/>
      <c r="IF109" s="120"/>
      <c r="IG109" s="120"/>
      <c r="IH109" s="120"/>
      <c r="II109" s="120"/>
      <c r="IJ109" s="120"/>
      <c r="IK109" s="120"/>
      <c r="IL109" s="120"/>
      <c r="IM109" s="120"/>
      <c r="IN109" s="120"/>
      <c r="IO109" s="120"/>
      <c r="IP109" s="120"/>
      <c r="IQ109" s="120"/>
      <c r="IR109" s="120"/>
      <c r="IS109" s="120"/>
      <c r="IT109" s="120"/>
      <c r="IU109" s="120"/>
      <c r="IV109" s="120"/>
      <c r="IW109" s="120"/>
      <c r="IX109" s="120"/>
      <c r="IY109" s="120"/>
      <c r="IZ109" s="120"/>
      <c r="JA109" s="120"/>
      <c r="JB109" s="120"/>
      <c r="JC109" s="120"/>
      <c r="JD109" s="120"/>
      <c r="JE109" s="120"/>
      <c r="JF109" s="120"/>
      <c r="JG109" s="120"/>
      <c r="JH109" s="120"/>
      <c r="JI109" s="120"/>
      <c r="JJ109" s="120"/>
      <c r="JK109" s="120"/>
      <c r="JL109" s="120"/>
      <c r="JM109" s="120"/>
      <c r="JN109" s="120"/>
      <c r="JO109" s="120"/>
      <c r="JP109" s="120"/>
      <c r="JQ109" s="120"/>
      <c r="JR109" s="120"/>
      <c r="JS109" s="120"/>
      <c r="JT109" s="120"/>
      <c r="JU109" s="120"/>
      <c r="JV109" s="120"/>
      <c r="JW109" s="120"/>
      <c r="JX109" s="120"/>
      <c r="JY109" s="120"/>
      <c r="JZ109" s="120"/>
      <c r="KA109" s="120"/>
      <c r="KB109" s="120"/>
      <c r="KC109" s="120"/>
      <c r="KD109" s="120"/>
      <c r="KE109" s="120"/>
      <c r="KF109" s="120"/>
      <c r="KG109" s="120"/>
      <c r="KH109" s="120"/>
      <c r="KI109" s="120"/>
      <c r="KJ109" s="120"/>
      <c r="KK109" s="120"/>
      <c r="KL109" s="120"/>
      <c r="KM109" s="120"/>
      <c r="KN109" s="120"/>
      <c r="KO109" s="120"/>
      <c r="KP109" s="120"/>
      <c r="KQ109" s="120"/>
      <c r="KR109" s="120"/>
      <c r="KS109" s="120"/>
      <c r="KT109" s="120"/>
      <c r="KU109" s="120"/>
      <c r="KV109" s="120"/>
      <c r="KW109" s="120"/>
      <c r="KX109" s="120"/>
      <c r="KY109" s="120"/>
      <c r="KZ109" s="120"/>
      <c r="LA109" s="120"/>
      <c r="LB109" s="120"/>
      <c r="LC109" s="120"/>
      <c r="LD109" s="120"/>
      <c r="LE109" s="120"/>
      <c r="LF109" s="120"/>
      <c r="LG109" s="120"/>
      <c r="LH109" s="120"/>
      <c r="LI109" s="120"/>
      <c r="LJ109" s="120"/>
      <c r="LK109" s="120"/>
      <c r="LL109" s="120"/>
      <c r="LM109" s="120"/>
      <c r="LN109" s="120"/>
      <c r="LO109" s="120"/>
      <c r="LP109" s="120"/>
      <c r="LQ109" s="120"/>
      <c r="LR109" s="120"/>
      <c r="LS109" s="120"/>
      <c r="LT109" s="120"/>
      <c r="LU109" s="120"/>
      <c r="LV109" s="120"/>
      <c r="LW109" s="120"/>
      <c r="LX109" s="120"/>
      <c r="LY109" s="120"/>
      <c r="LZ109" s="120"/>
      <c r="MA109" s="120"/>
      <c r="MB109" s="120"/>
      <c r="MC109" s="120"/>
      <c r="MD109" s="120"/>
      <c r="ME109" s="120"/>
      <c r="MF109" s="120"/>
      <c r="MG109" s="120"/>
      <c r="MH109" s="120"/>
      <c r="MI109" s="120"/>
      <c r="MJ109" s="120"/>
      <c r="MK109" s="120"/>
      <c r="ML109" s="120"/>
      <c r="MM109" s="120"/>
      <c r="MN109" s="120"/>
      <c r="MO109" s="120"/>
      <c r="MP109" s="120"/>
      <c r="MQ109" s="120"/>
      <c r="MR109" s="120"/>
      <c r="MS109" s="120"/>
      <c r="MT109" s="120"/>
      <c r="MU109" s="120"/>
      <c r="MV109" s="120"/>
      <c r="MW109" s="120"/>
      <c r="MX109" s="120"/>
      <c r="MY109" s="120"/>
      <c r="MZ109" s="120"/>
      <c r="NA109" s="120"/>
      <c r="NB109" s="120"/>
      <c r="NC109" s="120"/>
      <c r="ND109" s="120"/>
      <c r="NE109" s="120"/>
      <c r="NF109" s="120"/>
      <c r="NG109" s="120"/>
      <c r="NH109" s="120"/>
      <c r="NI109" s="120"/>
      <c r="NJ109" s="120"/>
      <c r="NK109" s="120"/>
      <c r="NL109" s="120"/>
      <c r="NM109" s="120"/>
      <c r="NN109" s="120"/>
      <c r="NO109" s="120"/>
      <c r="NP109" s="120"/>
      <c r="NQ109" s="120"/>
      <c r="NR109" s="120"/>
      <c r="NS109" s="120"/>
      <c r="NT109" s="120"/>
      <c r="NU109" s="120"/>
      <c r="NV109" s="120"/>
      <c r="NW109" s="120"/>
      <c r="NX109" s="120"/>
      <c r="NY109" s="120"/>
      <c r="NZ109" s="120"/>
      <c r="OA109" s="120"/>
      <c r="OB109" s="120"/>
      <c r="OC109" s="120"/>
      <c r="OD109" s="120"/>
      <c r="OE109" s="120"/>
      <c r="OF109" s="120"/>
      <c r="OG109" s="120"/>
      <c r="OH109" s="120"/>
      <c r="OI109" s="120"/>
      <c r="OJ109" s="120"/>
      <c r="OK109" s="120"/>
      <c r="OL109" s="120"/>
      <c r="OM109" s="120"/>
      <c r="ON109" s="120"/>
      <c r="OO109" s="120"/>
      <c r="OP109" s="120"/>
      <c r="OQ109" s="120"/>
      <c r="OR109" s="120"/>
      <c r="OS109" s="120"/>
      <c r="OT109" s="120"/>
      <c r="OU109" s="120"/>
      <c r="OV109" s="120"/>
      <c r="OW109" s="120"/>
      <c r="OX109" s="120"/>
      <c r="OY109" s="120"/>
      <c r="OZ109" s="120"/>
      <c r="PA109" s="120"/>
      <c r="PB109" s="120"/>
      <c r="PC109" s="120"/>
      <c r="PD109" s="120"/>
      <c r="PE109" s="120"/>
      <c r="PF109" s="120"/>
      <c r="PG109" s="120"/>
      <c r="PH109" s="120"/>
      <c r="PI109" s="120"/>
      <c r="PJ109" s="120"/>
      <c r="PK109" s="120"/>
      <c r="PL109" s="120"/>
      <c r="PM109" s="120"/>
      <c r="PN109" s="120"/>
      <c r="PO109" s="120"/>
      <c r="PP109" s="120"/>
      <c r="PQ109" s="120"/>
      <c r="PR109" s="120"/>
      <c r="PS109" s="120"/>
      <c r="PT109" s="120"/>
      <c r="PU109" s="120"/>
      <c r="PV109" s="120"/>
      <c r="PW109" s="120"/>
      <c r="PX109" s="120"/>
      <c r="PY109" s="120"/>
      <c r="PZ109" s="120"/>
      <c r="QA109" s="120"/>
      <c r="QB109" s="120"/>
      <c r="QC109" s="120"/>
      <c r="QD109" s="120"/>
      <c r="QE109" s="120"/>
      <c r="QF109" s="120"/>
      <c r="QG109" s="120"/>
      <c r="QH109" s="120"/>
      <c r="QI109" s="120"/>
      <c r="QJ109" s="120"/>
      <c r="QK109" s="120"/>
      <c r="QL109" s="120"/>
      <c r="QM109" s="120"/>
      <c r="QN109" s="120"/>
      <c r="QO109" s="120"/>
      <c r="QP109" s="120"/>
      <c r="QQ109" s="120"/>
      <c r="QR109" s="120"/>
      <c r="QS109" s="120"/>
      <c r="QT109" s="120"/>
      <c r="QU109" s="120"/>
      <c r="QV109" s="120"/>
      <c r="QW109" s="120"/>
      <c r="QX109" s="120"/>
      <c r="QY109" s="120"/>
      <c r="QZ109" s="120"/>
      <c r="RA109" s="120"/>
      <c r="RB109" s="120"/>
      <c r="RC109" s="120"/>
      <c r="RD109" s="120"/>
      <c r="RE109" s="120"/>
      <c r="RF109" s="120"/>
      <c r="RG109" s="120"/>
      <c r="RH109" s="120"/>
      <c r="RI109" s="120"/>
      <c r="RJ109" s="120"/>
      <c r="RK109" s="120"/>
      <c r="RL109" s="120"/>
      <c r="RM109" s="120"/>
      <c r="RN109" s="120"/>
      <c r="RO109" s="120"/>
      <c r="RP109" s="120"/>
      <c r="RQ109" s="120"/>
      <c r="RR109" s="120"/>
      <c r="RS109" s="120"/>
      <c r="RT109" s="120"/>
      <c r="RU109" s="120"/>
      <c r="RV109" s="120"/>
      <c r="RW109" s="120"/>
      <c r="RX109" s="120"/>
      <c r="RY109" s="120"/>
      <c r="RZ109" s="120"/>
      <c r="SA109" s="120"/>
      <c r="SB109" s="120"/>
      <c r="SC109" s="120"/>
      <c r="SD109" s="120"/>
      <c r="SE109" s="120"/>
      <c r="SF109" s="120"/>
      <c r="SG109" s="120"/>
      <c r="SH109" s="120"/>
      <c r="SI109" s="120"/>
      <c r="SJ109" s="120"/>
      <c r="SK109" s="120"/>
      <c r="SL109" s="120"/>
      <c r="SM109" s="120"/>
      <c r="SN109" s="120"/>
      <c r="SO109" s="120"/>
      <c r="SP109" s="120"/>
      <c r="SQ109" s="120"/>
      <c r="SR109" s="120"/>
      <c r="SS109" s="120"/>
      <c r="ST109" s="120"/>
      <c r="SU109" s="120"/>
      <c r="SV109" s="120"/>
      <c r="SW109" s="120"/>
      <c r="SX109" s="120"/>
      <c r="SY109" s="120"/>
      <c r="SZ109" s="120"/>
      <c r="TA109" s="120"/>
      <c r="TB109" s="120"/>
      <c r="TC109" s="120"/>
      <c r="TD109" s="120"/>
      <c r="TE109" s="120"/>
      <c r="TF109" s="120"/>
      <c r="TG109" s="120"/>
      <c r="TH109" s="120"/>
      <c r="TI109" s="120"/>
      <c r="TJ109" s="120"/>
      <c r="TK109" s="120"/>
      <c r="TL109" s="120"/>
      <c r="TM109" s="120"/>
      <c r="TN109" s="120"/>
      <c r="TO109" s="120"/>
      <c r="TP109" s="120"/>
      <c r="TQ109" s="120"/>
      <c r="TR109" s="120"/>
      <c r="TS109" s="120"/>
      <c r="TT109" s="120"/>
      <c r="TU109" s="120"/>
      <c r="TV109" s="120"/>
      <c r="TW109" s="120"/>
      <c r="TX109" s="120"/>
      <c r="TY109" s="120"/>
      <c r="TZ109" s="120"/>
      <c r="UA109" s="120"/>
      <c r="UB109" s="120"/>
      <c r="UC109" s="120"/>
      <c r="UD109" s="120"/>
      <c r="UE109" s="120"/>
      <c r="UF109" s="120"/>
      <c r="UG109" s="120"/>
    </row>
    <row r="110" spans="1:553" ht="36" customHeight="1" x14ac:dyDescent="0.25">
      <c r="A110" s="167" t="s">
        <v>59</v>
      </c>
      <c r="B110" s="31"/>
      <c r="C110" s="31"/>
      <c r="D110" s="31"/>
      <c r="E110" s="31"/>
      <c r="F110" s="31"/>
      <c r="G110" s="31"/>
      <c r="H110" s="31"/>
      <c r="I110" s="31"/>
      <c r="J110" s="31"/>
      <c r="K110" s="127"/>
      <c r="L110" s="127"/>
      <c r="M110" s="85"/>
      <c r="N110" s="85"/>
      <c r="O110" s="85"/>
      <c r="P110" s="85"/>
      <c r="Q110" s="127"/>
      <c r="R110" s="127"/>
      <c r="S110" s="127"/>
      <c r="T110" s="127"/>
      <c r="U110" s="85"/>
      <c r="V110" s="85"/>
      <c r="W110" s="85"/>
      <c r="X110" s="85"/>
      <c r="Y110" s="85"/>
      <c r="Z110" s="85"/>
      <c r="AA110" s="41"/>
      <c r="AB110" s="85"/>
      <c r="AC110" s="85"/>
      <c r="AD110" s="123"/>
      <c r="AE110" s="216"/>
      <c r="AF110" s="216"/>
      <c r="AG110" s="123"/>
      <c r="AH110" s="216"/>
      <c r="AI110" s="216"/>
      <c r="AJ110" s="123"/>
      <c r="AK110" s="216"/>
      <c r="AL110" s="216"/>
      <c r="AM110" s="123"/>
      <c r="AN110" s="216"/>
      <c r="AO110" s="216"/>
      <c r="AP110" s="123"/>
      <c r="AQ110" s="123"/>
      <c r="AR110" s="123"/>
      <c r="AS110" s="123"/>
      <c r="AT110" s="216"/>
      <c r="AU110" s="216"/>
      <c r="AV110" s="123"/>
      <c r="AW110" s="216"/>
      <c r="AX110" s="216"/>
      <c r="AY110" s="123"/>
      <c r="AZ110" s="216"/>
      <c r="BA110" s="216"/>
      <c r="BB110" s="217"/>
      <c r="BC110" s="217"/>
      <c r="BD110" s="217"/>
      <c r="BE110" s="217"/>
      <c r="BF110" s="216"/>
      <c r="BG110" s="216"/>
      <c r="BH110" s="217"/>
      <c r="BI110" s="216"/>
      <c r="BJ110" s="216"/>
      <c r="BK110" s="217"/>
      <c r="BL110" s="216"/>
      <c r="BM110" s="216"/>
      <c r="BN110" s="217"/>
      <c r="BO110" s="216"/>
      <c r="BP110" s="216"/>
      <c r="BQ110" s="217"/>
      <c r="BR110" s="216"/>
      <c r="BS110" s="216"/>
      <c r="BT110" s="217"/>
      <c r="BU110" s="216"/>
      <c r="BV110" s="216"/>
      <c r="BW110" s="217"/>
      <c r="BX110" s="216"/>
      <c r="BY110" s="216"/>
      <c r="BZ110" s="217"/>
      <c r="CA110" s="216"/>
      <c r="CB110" s="216"/>
      <c r="CC110" s="217"/>
      <c r="CD110" s="216"/>
      <c r="CE110" s="216"/>
      <c r="CF110" s="216"/>
      <c r="CG110" s="216"/>
      <c r="CH110" s="216"/>
      <c r="CI110" s="217"/>
      <c r="CJ110" s="216"/>
      <c r="CK110" s="216"/>
      <c r="CL110" s="216"/>
      <c r="CM110" s="216"/>
      <c r="CN110" s="216"/>
      <c r="CO110" s="216"/>
      <c r="CP110" s="216"/>
      <c r="CQ110" s="216"/>
      <c r="CR110" s="216"/>
      <c r="GC110" s="120"/>
      <c r="GD110" s="120"/>
      <c r="GE110" s="120"/>
      <c r="GF110" s="120"/>
      <c r="GG110" s="120"/>
      <c r="GH110" s="120"/>
      <c r="GI110" s="120"/>
      <c r="GJ110" s="120"/>
      <c r="GK110" s="120"/>
      <c r="GL110" s="120"/>
      <c r="GM110" s="120"/>
      <c r="GN110" s="120"/>
      <c r="GO110" s="120"/>
      <c r="GP110" s="120"/>
      <c r="GQ110" s="120"/>
      <c r="GR110" s="120"/>
      <c r="GS110" s="120"/>
      <c r="GT110" s="120"/>
      <c r="GU110" s="120"/>
      <c r="GV110" s="120"/>
      <c r="GW110" s="120"/>
      <c r="GX110" s="120"/>
      <c r="GY110" s="120"/>
      <c r="GZ110" s="120"/>
      <c r="HA110" s="120"/>
      <c r="HB110" s="120"/>
      <c r="HC110" s="120"/>
      <c r="HD110" s="120"/>
      <c r="HE110" s="120"/>
      <c r="HF110" s="120"/>
      <c r="HG110" s="120"/>
      <c r="HH110" s="120"/>
      <c r="HI110" s="120"/>
      <c r="HJ110" s="120"/>
      <c r="HK110" s="120"/>
      <c r="HL110" s="120"/>
      <c r="HM110" s="120"/>
      <c r="HN110" s="120"/>
      <c r="HO110" s="120"/>
      <c r="HP110" s="120"/>
      <c r="HQ110" s="120"/>
      <c r="HR110" s="120"/>
      <c r="HS110" s="120"/>
      <c r="HT110" s="120"/>
      <c r="HU110" s="120"/>
      <c r="HV110" s="120"/>
      <c r="HW110" s="120"/>
      <c r="HX110" s="120"/>
      <c r="HY110" s="120"/>
      <c r="HZ110" s="120"/>
      <c r="IA110" s="120"/>
      <c r="IB110" s="120"/>
      <c r="IC110" s="120"/>
      <c r="ID110" s="120"/>
      <c r="IE110" s="120"/>
      <c r="IF110" s="120"/>
      <c r="IG110" s="120"/>
      <c r="IH110" s="120"/>
      <c r="II110" s="120"/>
      <c r="IJ110" s="120"/>
      <c r="IK110" s="120"/>
      <c r="IL110" s="120"/>
      <c r="IM110" s="120"/>
      <c r="IN110" s="120"/>
      <c r="IO110" s="120"/>
      <c r="IP110" s="120"/>
      <c r="IQ110" s="120"/>
      <c r="IR110" s="120"/>
      <c r="IS110" s="120"/>
      <c r="IT110" s="120"/>
      <c r="IU110" s="120"/>
      <c r="IV110" s="120"/>
      <c r="IW110" s="120"/>
      <c r="IX110" s="120"/>
      <c r="IY110" s="120"/>
      <c r="IZ110" s="120"/>
      <c r="JA110" s="120"/>
      <c r="JB110" s="120"/>
      <c r="JC110" s="120"/>
      <c r="JD110" s="120"/>
      <c r="JE110" s="120"/>
      <c r="JF110" s="120"/>
      <c r="JG110" s="120"/>
      <c r="JH110" s="120"/>
      <c r="JI110" s="120"/>
      <c r="JJ110" s="120"/>
      <c r="JK110" s="120"/>
      <c r="JL110" s="120"/>
      <c r="JM110" s="120"/>
      <c r="JN110" s="120"/>
      <c r="JO110" s="120"/>
      <c r="JP110" s="120"/>
      <c r="JQ110" s="120"/>
      <c r="JR110" s="120"/>
      <c r="JS110" s="120"/>
      <c r="JT110" s="120"/>
      <c r="JU110" s="120"/>
      <c r="JV110" s="120"/>
      <c r="JW110" s="120"/>
      <c r="JX110" s="120"/>
      <c r="JY110" s="120"/>
      <c r="JZ110" s="120"/>
      <c r="KA110" s="120"/>
      <c r="KB110" s="120"/>
      <c r="KC110" s="120"/>
      <c r="KD110" s="120"/>
      <c r="KE110" s="120"/>
      <c r="KF110" s="120"/>
      <c r="KG110" s="120"/>
      <c r="KH110" s="120"/>
      <c r="KI110" s="120"/>
      <c r="KJ110" s="120"/>
      <c r="KK110" s="120"/>
      <c r="KL110" s="120"/>
      <c r="KM110" s="120"/>
      <c r="KN110" s="120"/>
      <c r="KO110" s="120"/>
      <c r="KP110" s="120"/>
      <c r="KQ110" s="120"/>
      <c r="KR110" s="120"/>
      <c r="KS110" s="120"/>
      <c r="KT110" s="120"/>
      <c r="KU110" s="120"/>
      <c r="KV110" s="120"/>
      <c r="KW110" s="120"/>
      <c r="KX110" s="120"/>
      <c r="KY110" s="120"/>
      <c r="KZ110" s="120"/>
      <c r="LA110" s="120"/>
      <c r="LB110" s="120"/>
      <c r="LC110" s="120"/>
      <c r="LD110" s="120"/>
      <c r="LE110" s="120"/>
      <c r="LF110" s="120"/>
      <c r="LG110" s="120"/>
      <c r="LH110" s="120"/>
      <c r="LI110" s="120"/>
      <c r="LJ110" s="120"/>
      <c r="LK110" s="120"/>
      <c r="LL110" s="120"/>
      <c r="LM110" s="120"/>
      <c r="LN110" s="120"/>
      <c r="LO110" s="120"/>
      <c r="LP110" s="120"/>
      <c r="LQ110" s="120"/>
      <c r="LR110" s="120"/>
      <c r="LS110" s="120"/>
      <c r="LT110" s="120"/>
      <c r="LU110" s="120"/>
      <c r="LV110" s="120"/>
      <c r="LW110" s="120"/>
      <c r="LX110" s="120"/>
      <c r="LY110" s="120"/>
      <c r="LZ110" s="120"/>
      <c r="MA110" s="120"/>
      <c r="MB110" s="120"/>
      <c r="MC110" s="120"/>
      <c r="MD110" s="120"/>
      <c r="ME110" s="120"/>
      <c r="MF110" s="120"/>
      <c r="MG110" s="120"/>
      <c r="MH110" s="120"/>
      <c r="MI110" s="120"/>
      <c r="MJ110" s="120"/>
      <c r="MK110" s="120"/>
      <c r="ML110" s="120"/>
      <c r="MM110" s="120"/>
      <c r="MN110" s="120"/>
      <c r="MO110" s="120"/>
      <c r="MP110" s="120"/>
      <c r="MQ110" s="120"/>
      <c r="MR110" s="120"/>
      <c r="MS110" s="120"/>
      <c r="MT110" s="120"/>
      <c r="MU110" s="120"/>
      <c r="MV110" s="120"/>
      <c r="MW110" s="120"/>
      <c r="MX110" s="120"/>
      <c r="MY110" s="120"/>
      <c r="MZ110" s="120"/>
      <c r="NA110" s="120"/>
      <c r="NB110" s="120"/>
      <c r="NC110" s="120"/>
      <c r="ND110" s="120"/>
      <c r="NE110" s="120"/>
      <c r="NF110" s="120"/>
      <c r="NG110" s="120"/>
      <c r="NH110" s="120"/>
      <c r="NI110" s="120"/>
      <c r="NJ110" s="120"/>
      <c r="NK110" s="120"/>
      <c r="NL110" s="120"/>
      <c r="NM110" s="120"/>
      <c r="NN110" s="120"/>
      <c r="NO110" s="120"/>
      <c r="NP110" s="120"/>
      <c r="NQ110" s="120"/>
      <c r="NR110" s="120"/>
      <c r="NS110" s="120"/>
      <c r="NT110" s="120"/>
      <c r="NU110" s="120"/>
      <c r="NV110" s="120"/>
      <c r="NW110" s="120"/>
      <c r="NX110" s="120"/>
      <c r="NY110" s="120"/>
      <c r="NZ110" s="120"/>
      <c r="OA110" s="120"/>
      <c r="OB110" s="120"/>
      <c r="OC110" s="120"/>
      <c r="OD110" s="120"/>
      <c r="OE110" s="120"/>
      <c r="OF110" s="120"/>
      <c r="OG110" s="120"/>
      <c r="OH110" s="120"/>
      <c r="OI110" s="120"/>
      <c r="OJ110" s="120"/>
      <c r="OK110" s="120"/>
      <c r="OL110" s="120"/>
      <c r="OM110" s="120"/>
      <c r="ON110" s="120"/>
      <c r="OO110" s="120"/>
      <c r="OP110" s="120"/>
      <c r="OQ110" s="120"/>
      <c r="OR110" s="120"/>
      <c r="OS110" s="120"/>
      <c r="OT110" s="120"/>
      <c r="OU110" s="120"/>
      <c r="OV110" s="120"/>
      <c r="OW110" s="120"/>
      <c r="OX110" s="120"/>
      <c r="OY110" s="120"/>
      <c r="OZ110" s="120"/>
      <c r="PA110" s="120"/>
      <c r="PB110" s="120"/>
      <c r="PC110" s="120"/>
      <c r="PD110" s="120"/>
      <c r="PE110" s="120"/>
      <c r="PF110" s="120"/>
      <c r="PG110" s="120"/>
      <c r="PH110" s="120"/>
      <c r="PI110" s="120"/>
      <c r="PJ110" s="120"/>
      <c r="PK110" s="120"/>
      <c r="PL110" s="120"/>
      <c r="PM110" s="120"/>
      <c r="PN110" s="120"/>
      <c r="PO110" s="120"/>
      <c r="PP110" s="120"/>
      <c r="PQ110" s="120"/>
      <c r="PR110" s="120"/>
      <c r="PS110" s="120"/>
      <c r="PT110" s="120"/>
      <c r="PU110" s="120"/>
      <c r="PV110" s="120"/>
      <c r="PW110" s="120"/>
      <c r="PX110" s="120"/>
      <c r="PY110" s="120"/>
      <c r="PZ110" s="120"/>
      <c r="QA110" s="120"/>
      <c r="QB110" s="120"/>
      <c r="QC110" s="120"/>
      <c r="QD110" s="120"/>
      <c r="QE110" s="120"/>
      <c r="QF110" s="120"/>
      <c r="QG110" s="120"/>
      <c r="QH110" s="120"/>
      <c r="QI110" s="120"/>
      <c r="QJ110" s="120"/>
      <c r="QK110" s="120"/>
      <c r="QL110" s="120"/>
      <c r="QM110" s="120"/>
      <c r="QN110" s="120"/>
      <c r="QO110" s="120"/>
      <c r="QP110" s="120"/>
      <c r="QQ110" s="120"/>
      <c r="QR110" s="120"/>
      <c r="QS110" s="120"/>
      <c r="QT110" s="120"/>
      <c r="QU110" s="120"/>
      <c r="QV110" s="120"/>
      <c r="QW110" s="120"/>
      <c r="QX110" s="120"/>
      <c r="QY110" s="120"/>
      <c r="QZ110" s="120"/>
      <c r="RA110" s="120"/>
      <c r="RB110" s="120"/>
      <c r="RC110" s="120"/>
      <c r="RD110" s="120"/>
      <c r="RE110" s="120"/>
      <c r="RF110" s="120"/>
      <c r="RG110" s="120"/>
      <c r="RH110" s="120"/>
      <c r="RI110" s="120"/>
      <c r="RJ110" s="120"/>
      <c r="RK110" s="120"/>
      <c r="RL110" s="120"/>
      <c r="RM110" s="120"/>
      <c r="RN110" s="120"/>
      <c r="RO110" s="120"/>
      <c r="RP110" s="120"/>
      <c r="RQ110" s="120"/>
      <c r="RR110" s="120"/>
      <c r="RS110" s="120"/>
      <c r="RT110" s="120"/>
      <c r="RU110" s="120"/>
      <c r="RV110" s="120"/>
      <c r="RW110" s="120"/>
      <c r="RX110" s="120"/>
      <c r="RY110" s="120"/>
      <c r="RZ110" s="120"/>
      <c r="SA110" s="120"/>
      <c r="SB110" s="120"/>
      <c r="SC110" s="120"/>
      <c r="SD110" s="120"/>
      <c r="SE110" s="120"/>
      <c r="SF110" s="120"/>
      <c r="SG110" s="120"/>
      <c r="SH110" s="120"/>
      <c r="SI110" s="120"/>
      <c r="SJ110" s="120"/>
      <c r="SK110" s="120"/>
      <c r="SL110" s="120"/>
      <c r="SM110" s="120"/>
      <c r="SN110" s="120"/>
      <c r="SO110" s="120"/>
      <c r="SP110" s="120"/>
      <c r="SQ110" s="120"/>
      <c r="SR110" s="120"/>
      <c r="SS110" s="120"/>
      <c r="ST110" s="120"/>
      <c r="SU110" s="120"/>
      <c r="SV110" s="120"/>
      <c r="SW110" s="120"/>
      <c r="SX110" s="120"/>
      <c r="SY110" s="120"/>
      <c r="SZ110" s="120"/>
      <c r="TA110" s="120"/>
      <c r="TB110" s="120"/>
      <c r="TC110" s="120"/>
      <c r="TD110" s="120"/>
      <c r="TE110" s="120"/>
      <c r="TF110" s="120"/>
      <c r="TG110" s="120"/>
      <c r="TH110" s="120"/>
      <c r="TI110" s="120"/>
      <c r="TJ110" s="120"/>
      <c r="TK110" s="120"/>
      <c r="TL110" s="120"/>
      <c r="TM110" s="120"/>
      <c r="TN110" s="120"/>
      <c r="TO110" s="120"/>
      <c r="TP110" s="120"/>
      <c r="TQ110" s="120"/>
      <c r="TR110" s="120"/>
      <c r="TS110" s="120"/>
      <c r="TT110" s="120"/>
      <c r="TU110" s="120"/>
      <c r="TV110" s="120"/>
      <c r="TW110" s="120"/>
      <c r="TX110" s="120"/>
      <c r="TY110" s="120"/>
      <c r="TZ110" s="120"/>
      <c r="UA110" s="120"/>
      <c r="UB110" s="120"/>
      <c r="UC110" s="120"/>
      <c r="UD110" s="120"/>
      <c r="UE110" s="120"/>
      <c r="UF110" s="120"/>
      <c r="UG110" s="120"/>
    </row>
    <row r="111" spans="1:553" x14ac:dyDescent="0.25">
      <c r="A111" s="162" t="s">
        <v>60</v>
      </c>
      <c r="B111" s="31">
        <v>0</v>
      </c>
      <c r="C111" s="31">
        <v>178.27510000000001</v>
      </c>
      <c r="D111" s="31">
        <v>178.27510000000001</v>
      </c>
      <c r="E111" s="31">
        <v>0</v>
      </c>
      <c r="F111" s="31">
        <v>179.173</v>
      </c>
      <c r="G111" s="31">
        <v>179.173</v>
      </c>
      <c r="H111" s="31">
        <v>80</v>
      </c>
      <c r="I111" s="31">
        <v>0</v>
      </c>
      <c r="J111" s="31">
        <v>212.173</v>
      </c>
      <c r="K111" s="127">
        <v>212.173</v>
      </c>
      <c r="L111" s="127">
        <v>113</v>
      </c>
      <c r="M111" s="85">
        <v>0</v>
      </c>
      <c r="N111" s="85">
        <v>199.4872</v>
      </c>
      <c r="O111" s="85">
        <f t="shared" si="59"/>
        <v>199.4872</v>
      </c>
      <c r="P111" s="85"/>
      <c r="Q111" s="127">
        <v>0</v>
      </c>
      <c r="R111" s="127">
        <v>219.173</v>
      </c>
      <c r="S111" s="127">
        <v>219.173</v>
      </c>
      <c r="T111" s="127">
        <v>120</v>
      </c>
      <c r="U111" s="85">
        <v>0</v>
      </c>
      <c r="V111" s="85">
        <v>279.173</v>
      </c>
      <c r="W111" s="85">
        <f>V111+U111</f>
        <v>279.173</v>
      </c>
      <c r="X111" s="85">
        <v>180</v>
      </c>
      <c r="Y111" s="85">
        <v>0</v>
      </c>
      <c r="Z111" s="85">
        <v>194.5941</v>
      </c>
      <c r="AA111" s="41">
        <f>SUM(Y111:Z111)</f>
        <v>194.5941</v>
      </c>
      <c r="AB111" s="85">
        <v>99.173000000000002</v>
      </c>
      <c r="AC111" s="85">
        <v>132</v>
      </c>
      <c r="AD111" s="123">
        <f t="shared" ref="AD111:AD119" si="68">AC111+AB111</f>
        <v>231.173</v>
      </c>
      <c r="AE111" s="127">
        <v>99.173000000000002</v>
      </c>
      <c r="AF111" s="127">
        <v>150</v>
      </c>
      <c r="AG111" s="123">
        <f t="shared" si="61"/>
        <v>249.173</v>
      </c>
      <c r="AH111" s="127">
        <v>97.377499999999998</v>
      </c>
      <c r="AI111" s="127">
        <v>142.6472</v>
      </c>
      <c r="AJ111" s="123">
        <f t="shared" si="62"/>
        <v>240.0247</v>
      </c>
      <c r="AK111" s="127">
        <v>99.173000000000002</v>
      </c>
      <c r="AL111" s="127">
        <v>180</v>
      </c>
      <c r="AM111" s="123">
        <f t="shared" si="65"/>
        <v>279.173</v>
      </c>
      <c r="AN111" s="127">
        <v>99.173000000000002</v>
      </c>
      <c r="AO111" s="127">
        <v>206.65690000000001</v>
      </c>
      <c r="AP111" s="123">
        <f t="shared" si="66"/>
        <v>305.82990000000001</v>
      </c>
      <c r="AQ111" s="123">
        <v>90.861099999999993</v>
      </c>
      <c r="AR111" s="123">
        <v>184.65170000000001</v>
      </c>
      <c r="AS111" s="123">
        <f>SUM(AQ111:AR111)</f>
        <v>275.51279999999997</v>
      </c>
      <c r="AT111" s="127">
        <v>85</v>
      </c>
      <c r="AU111" s="127">
        <v>200</v>
      </c>
      <c r="AV111" s="123">
        <f t="shared" si="67"/>
        <v>285</v>
      </c>
      <c r="AW111" s="127">
        <v>85</v>
      </c>
      <c r="AX111" s="127">
        <v>200</v>
      </c>
      <c r="AY111" s="123">
        <f>AW111+AX111</f>
        <v>285</v>
      </c>
      <c r="AZ111" s="219">
        <v>85</v>
      </c>
      <c r="BA111" s="219">
        <v>260</v>
      </c>
      <c r="BB111" s="226">
        <f>SUM(AZ111:BA111)</f>
        <v>345</v>
      </c>
      <c r="BC111" s="226">
        <v>82.455600000000004</v>
      </c>
      <c r="BD111" s="226">
        <v>242.86770000000001</v>
      </c>
      <c r="BE111" s="226">
        <f>SUM(BC111:BD111)</f>
        <v>325.32330000000002</v>
      </c>
      <c r="BF111" s="219">
        <v>85</v>
      </c>
      <c r="BG111" s="219">
        <v>200</v>
      </c>
      <c r="BH111" s="226">
        <f>SUM(BF111:BG111)</f>
        <v>285</v>
      </c>
      <c r="BI111" s="219">
        <v>85</v>
      </c>
      <c r="BJ111" s="219">
        <v>200</v>
      </c>
      <c r="BK111" s="226">
        <f>SUM(BI111:BJ111)</f>
        <v>285</v>
      </c>
      <c r="BL111" s="228">
        <v>79.945300000000003</v>
      </c>
      <c r="BM111" s="228">
        <v>150.0779</v>
      </c>
      <c r="BN111" s="226">
        <f>SUM(BL111:BM111)</f>
        <v>230.0232</v>
      </c>
      <c r="BO111" s="219">
        <v>85</v>
      </c>
      <c r="BP111" s="219">
        <v>220</v>
      </c>
      <c r="BQ111" s="226">
        <f>SUM(BO111:BP111)</f>
        <v>305</v>
      </c>
      <c r="BR111" s="228">
        <v>68.75</v>
      </c>
      <c r="BS111" s="228">
        <v>206.25</v>
      </c>
      <c r="BT111" s="226">
        <f>SUM(BR111:BS111)</f>
        <v>275</v>
      </c>
      <c r="BU111" s="228">
        <v>68.332999999999998</v>
      </c>
      <c r="BV111" s="228">
        <v>204.44649999999999</v>
      </c>
      <c r="BW111" s="226">
        <f>SUM(BU111:BV111)</f>
        <v>272.77949999999998</v>
      </c>
      <c r="BX111" s="228">
        <v>76.25</v>
      </c>
      <c r="BY111" s="228">
        <v>228.75</v>
      </c>
      <c r="BZ111" s="226">
        <f>SUM(BX111:BY111)</f>
        <v>305</v>
      </c>
      <c r="CA111" s="228">
        <v>76.25</v>
      </c>
      <c r="CB111" s="228">
        <v>228.75</v>
      </c>
      <c r="CC111" s="226">
        <f>SUM(CA111:CB111)</f>
        <v>305</v>
      </c>
      <c r="CD111" s="228">
        <v>76.238100000000003</v>
      </c>
      <c r="CE111" s="228">
        <v>177.32669999999999</v>
      </c>
      <c r="CF111" s="226">
        <f>SUM(CD111:CE111)</f>
        <v>253.56479999999999</v>
      </c>
      <c r="CG111" s="228">
        <v>76.25</v>
      </c>
      <c r="CH111" s="228">
        <v>228.75</v>
      </c>
      <c r="CI111" s="226">
        <f>SUM(CG111:CH111)</f>
        <v>305</v>
      </c>
      <c r="CJ111" s="228">
        <v>62</v>
      </c>
      <c r="CK111" s="228">
        <v>186</v>
      </c>
      <c r="CL111" s="226">
        <f>SUM(CJ111:CK111)</f>
        <v>248</v>
      </c>
      <c r="CM111" s="228">
        <v>76.25</v>
      </c>
      <c r="CN111" s="228">
        <v>228.75</v>
      </c>
      <c r="CO111" s="226">
        <f>SUM(CM111:CN111)</f>
        <v>305</v>
      </c>
      <c r="CP111" s="228">
        <v>76.25</v>
      </c>
      <c r="CQ111" s="228">
        <v>228.75</v>
      </c>
      <c r="CR111" s="226">
        <f>SUM(CP111:CQ111)</f>
        <v>305</v>
      </c>
      <c r="GC111" s="120"/>
      <c r="GD111" s="120"/>
      <c r="GE111" s="120"/>
      <c r="GF111" s="120"/>
      <c r="GG111" s="120"/>
      <c r="GH111" s="120"/>
      <c r="GI111" s="120"/>
      <c r="GJ111" s="120"/>
      <c r="GK111" s="120"/>
      <c r="GL111" s="120"/>
      <c r="GM111" s="120"/>
      <c r="GN111" s="120"/>
      <c r="GO111" s="120"/>
      <c r="GP111" s="120"/>
      <c r="GQ111" s="120"/>
      <c r="GR111" s="120"/>
      <c r="GS111" s="120"/>
      <c r="GT111" s="120"/>
      <c r="GU111" s="120"/>
      <c r="GV111" s="120"/>
      <c r="GW111" s="120"/>
      <c r="GX111" s="120"/>
      <c r="GY111" s="120"/>
      <c r="GZ111" s="120"/>
      <c r="HA111" s="120"/>
      <c r="HB111" s="120"/>
      <c r="HC111" s="120"/>
      <c r="HD111" s="120"/>
      <c r="HE111" s="120"/>
      <c r="HF111" s="120"/>
      <c r="HG111" s="120"/>
      <c r="HH111" s="120"/>
      <c r="HI111" s="120"/>
      <c r="HJ111" s="120"/>
      <c r="HK111" s="120"/>
      <c r="HL111" s="120"/>
      <c r="HM111" s="120"/>
      <c r="HN111" s="120"/>
      <c r="HO111" s="120"/>
      <c r="HP111" s="120"/>
      <c r="HQ111" s="120"/>
      <c r="HR111" s="120"/>
      <c r="HS111" s="120"/>
      <c r="HT111" s="120"/>
      <c r="HU111" s="120"/>
      <c r="HV111" s="120"/>
      <c r="HW111" s="120"/>
      <c r="HX111" s="120"/>
      <c r="HY111" s="120"/>
      <c r="HZ111" s="120"/>
      <c r="IA111" s="120"/>
      <c r="IB111" s="120"/>
      <c r="IC111" s="120"/>
      <c r="ID111" s="120"/>
      <c r="IE111" s="120"/>
      <c r="IF111" s="120"/>
      <c r="IG111" s="120"/>
      <c r="IH111" s="120"/>
      <c r="II111" s="120"/>
      <c r="IJ111" s="120"/>
      <c r="IK111" s="120"/>
      <c r="IL111" s="120"/>
      <c r="IM111" s="120"/>
      <c r="IN111" s="120"/>
      <c r="IO111" s="120"/>
      <c r="IP111" s="120"/>
      <c r="IQ111" s="120"/>
      <c r="IR111" s="120"/>
      <c r="IS111" s="120"/>
      <c r="IT111" s="120"/>
      <c r="IU111" s="120"/>
      <c r="IV111" s="120"/>
      <c r="IW111" s="120"/>
      <c r="IX111" s="120"/>
      <c r="IY111" s="120"/>
      <c r="IZ111" s="120"/>
      <c r="JA111" s="120"/>
      <c r="JB111" s="120"/>
      <c r="JC111" s="120"/>
      <c r="JD111" s="120"/>
      <c r="JE111" s="120"/>
      <c r="JF111" s="120"/>
      <c r="JG111" s="120"/>
      <c r="JH111" s="120"/>
      <c r="JI111" s="120"/>
      <c r="JJ111" s="120"/>
      <c r="JK111" s="120"/>
      <c r="JL111" s="120"/>
      <c r="JM111" s="120"/>
      <c r="JN111" s="120"/>
      <c r="JO111" s="120"/>
      <c r="JP111" s="120"/>
      <c r="JQ111" s="120"/>
      <c r="JR111" s="120"/>
      <c r="JS111" s="120"/>
      <c r="JT111" s="120"/>
      <c r="JU111" s="120"/>
      <c r="JV111" s="120"/>
      <c r="JW111" s="120"/>
      <c r="JX111" s="120"/>
      <c r="JY111" s="120"/>
      <c r="JZ111" s="120"/>
      <c r="KA111" s="120"/>
      <c r="KB111" s="120"/>
      <c r="KC111" s="120"/>
      <c r="KD111" s="120"/>
      <c r="KE111" s="120"/>
      <c r="KF111" s="120"/>
      <c r="KG111" s="120"/>
      <c r="KH111" s="120"/>
      <c r="KI111" s="120"/>
      <c r="KJ111" s="120"/>
      <c r="KK111" s="120"/>
      <c r="KL111" s="120"/>
      <c r="KM111" s="120"/>
      <c r="KN111" s="120"/>
      <c r="KO111" s="120"/>
      <c r="KP111" s="120"/>
      <c r="KQ111" s="120"/>
      <c r="KR111" s="120"/>
      <c r="KS111" s="120"/>
      <c r="KT111" s="120"/>
      <c r="KU111" s="120"/>
      <c r="KV111" s="120"/>
      <c r="KW111" s="120"/>
      <c r="KX111" s="120"/>
      <c r="KY111" s="120"/>
      <c r="KZ111" s="120"/>
      <c r="LA111" s="120"/>
      <c r="LB111" s="120"/>
      <c r="LC111" s="120"/>
      <c r="LD111" s="120"/>
      <c r="LE111" s="120"/>
      <c r="LF111" s="120"/>
      <c r="LG111" s="120"/>
      <c r="LH111" s="120"/>
      <c r="LI111" s="120"/>
      <c r="LJ111" s="120"/>
      <c r="LK111" s="120"/>
      <c r="LL111" s="120"/>
      <c r="LM111" s="120"/>
      <c r="LN111" s="120"/>
      <c r="LO111" s="120"/>
      <c r="LP111" s="120"/>
      <c r="LQ111" s="120"/>
      <c r="LR111" s="120"/>
      <c r="LS111" s="120"/>
      <c r="LT111" s="120"/>
      <c r="LU111" s="120"/>
      <c r="LV111" s="120"/>
      <c r="LW111" s="120"/>
      <c r="LX111" s="120"/>
      <c r="LY111" s="120"/>
      <c r="LZ111" s="120"/>
      <c r="MA111" s="120"/>
      <c r="MB111" s="120"/>
      <c r="MC111" s="120"/>
      <c r="MD111" s="120"/>
      <c r="ME111" s="120"/>
      <c r="MF111" s="120"/>
      <c r="MG111" s="120"/>
      <c r="MH111" s="120"/>
      <c r="MI111" s="120"/>
      <c r="MJ111" s="120"/>
      <c r="MK111" s="120"/>
      <c r="ML111" s="120"/>
      <c r="MM111" s="120"/>
      <c r="MN111" s="120"/>
      <c r="MO111" s="120"/>
      <c r="MP111" s="120"/>
      <c r="MQ111" s="120"/>
      <c r="MR111" s="120"/>
      <c r="MS111" s="120"/>
      <c r="MT111" s="120"/>
      <c r="MU111" s="120"/>
      <c r="MV111" s="120"/>
      <c r="MW111" s="120"/>
      <c r="MX111" s="120"/>
      <c r="MY111" s="120"/>
      <c r="MZ111" s="120"/>
      <c r="NA111" s="120"/>
      <c r="NB111" s="120"/>
      <c r="NC111" s="120"/>
      <c r="ND111" s="120"/>
      <c r="NE111" s="120"/>
      <c r="NF111" s="120"/>
      <c r="NG111" s="120"/>
      <c r="NH111" s="120"/>
      <c r="NI111" s="120"/>
      <c r="NJ111" s="120"/>
      <c r="NK111" s="120"/>
      <c r="NL111" s="120"/>
      <c r="NM111" s="120"/>
      <c r="NN111" s="120"/>
      <c r="NO111" s="120"/>
      <c r="NP111" s="120"/>
      <c r="NQ111" s="120"/>
      <c r="NR111" s="120"/>
      <c r="NS111" s="120"/>
      <c r="NT111" s="120"/>
      <c r="NU111" s="120"/>
      <c r="NV111" s="120"/>
      <c r="NW111" s="120"/>
      <c r="NX111" s="120"/>
      <c r="NY111" s="120"/>
      <c r="NZ111" s="120"/>
      <c r="OA111" s="120"/>
      <c r="OB111" s="120"/>
      <c r="OC111" s="120"/>
      <c r="OD111" s="120"/>
      <c r="OE111" s="120"/>
      <c r="OF111" s="120"/>
      <c r="OG111" s="120"/>
      <c r="OH111" s="120"/>
      <c r="OI111" s="120"/>
      <c r="OJ111" s="120"/>
      <c r="OK111" s="120"/>
      <c r="OL111" s="120"/>
      <c r="OM111" s="120"/>
      <c r="ON111" s="120"/>
      <c r="OO111" s="120"/>
      <c r="OP111" s="120"/>
      <c r="OQ111" s="120"/>
      <c r="OR111" s="120"/>
      <c r="OS111" s="120"/>
      <c r="OT111" s="120"/>
      <c r="OU111" s="120"/>
      <c r="OV111" s="120"/>
      <c r="OW111" s="120"/>
      <c r="OX111" s="120"/>
      <c r="OY111" s="120"/>
      <c r="OZ111" s="120"/>
      <c r="PA111" s="120"/>
      <c r="PB111" s="120"/>
      <c r="PC111" s="120"/>
      <c r="PD111" s="120"/>
      <c r="PE111" s="120"/>
      <c r="PF111" s="120"/>
      <c r="PG111" s="120"/>
      <c r="PH111" s="120"/>
      <c r="PI111" s="120"/>
      <c r="PJ111" s="120"/>
      <c r="PK111" s="120"/>
      <c r="PL111" s="120"/>
      <c r="PM111" s="120"/>
      <c r="PN111" s="120"/>
      <c r="PO111" s="120"/>
      <c r="PP111" s="120"/>
      <c r="PQ111" s="120"/>
      <c r="PR111" s="120"/>
      <c r="PS111" s="120"/>
      <c r="PT111" s="120"/>
      <c r="PU111" s="120"/>
      <c r="PV111" s="120"/>
      <c r="PW111" s="120"/>
      <c r="PX111" s="120"/>
      <c r="PY111" s="120"/>
      <c r="PZ111" s="120"/>
      <c r="QA111" s="120"/>
      <c r="QB111" s="120"/>
      <c r="QC111" s="120"/>
      <c r="QD111" s="120"/>
      <c r="QE111" s="120"/>
      <c r="QF111" s="120"/>
      <c r="QG111" s="120"/>
      <c r="QH111" s="120"/>
      <c r="QI111" s="120"/>
      <c r="QJ111" s="120"/>
      <c r="QK111" s="120"/>
      <c r="QL111" s="120"/>
      <c r="QM111" s="120"/>
      <c r="QN111" s="120"/>
      <c r="QO111" s="120"/>
      <c r="QP111" s="120"/>
      <c r="QQ111" s="120"/>
      <c r="QR111" s="120"/>
      <c r="QS111" s="120"/>
      <c r="QT111" s="120"/>
      <c r="QU111" s="120"/>
      <c r="QV111" s="120"/>
      <c r="QW111" s="120"/>
      <c r="QX111" s="120"/>
      <c r="QY111" s="120"/>
      <c r="QZ111" s="120"/>
      <c r="RA111" s="120"/>
      <c r="RB111" s="120"/>
      <c r="RC111" s="120"/>
      <c r="RD111" s="120"/>
      <c r="RE111" s="120"/>
      <c r="RF111" s="120"/>
      <c r="RG111" s="120"/>
      <c r="RH111" s="120"/>
      <c r="RI111" s="120"/>
      <c r="RJ111" s="120"/>
      <c r="RK111" s="120"/>
      <c r="RL111" s="120"/>
      <c r="RM111" s="120"/>
      <c r="RN111" s="120"/>
      <c r="RO111" s="120"/>
      <c r="RP111" s="120"/>
      <c r="RQ111" s="120"/>
      <c r="RR111" s="120"/>
      <c r="RS111" s="120"/>
      <c r="RT111" s="120"/>
      <c r="RU111" s="120"/>
      <c r="RV111" s="120"/>
      <c r="RW111" s="120"/>
      <c r="RX111" s="120"/>
      <c r="RY111" s="120"/>
      <c r="RZ111" s="120"/>
      <c r="SA111" s="120"/>
      <c r="SB111" s="120"/>
      <c r="SC111" s="120"/>
      <c r="SD111" s="120"/>
      <c r="SE111" s="120"/>
      <c r="SF111" s="120"/>
      <c r="SG111" s="120"/>
      <c r="SH111" s="120"/>
      <c r="SI111" s="120"/>
      <c r="SJ111" s="120"/>
      <c r="SK111" s="120"/>
      <c r="SL111" s="120"/>
      <c r="SM111" s="120"/>
      <c r="SN111" s="120"/>
      <c r="SO111" s="120"/>
      <c r="SP111" s="120"/>
      <c r="SQ111" s="120"/>
      <c r="SR111" s="120"/>
      <c r="SS111" s="120"/>
      <c r="ST111" s="120"/>
      <c r="SU111" s="120"/>
      <c r="SV111" s="120"/>
      <c r="SW111" s="120"/>
      <c r="SX111" s="120"/>
      <c r="SY111" s="120"/>
      <c r="SZ111" s="120"/>
      <c r="TA111" s="120"/>
      <c r="TB111" s="120"/>
      <c r="TC111" s="120"/>
      <c r="TD111" s="120"/>
      <c r="TE111" s="120"/>
      <c r="TF111" s="120"/>
      <c r="TG111" s="120"/>
      <c r="TH111" s="120"/>
      <c r="TI111" s="120"/>
      <c r="TJ111" s="120"/>
      <c r="TK111" s="120"/>
      <c r="TL111" s="120"/>
      <c r="TM111" s="120"/>
      <c r="TN111" s="120"/>
      <c r="TO111" s="120"/>
      <c r="TP111" s="120"/>
      <c r="TQ111" s="120"/>
      <c r="TR111" s="120"/>
      <c r="TS111" s="120"/>
      <c r="TT111" s="120"/>
      <c r="TU111" s="120"/>
      <c r="TV111" s="120"/>
      <c r="TW111" s="120"/>
      <c r="TX111" s="120"/>
      <c r="TY111" s="120"/>
      <c r="TZ111" s="120"/>
      <c r="UA111" s="120"/>
      <c r="UB111" s="120"/>
      <c r="UC111" s="120"/>
      <c r="UD111" s="120"/>
      <c r="UE111" s="120"/>
      <c r="UF111" s="120"/>
      <c r="UG111" s="120"/>
    </row>
    <row r="112" spans="1:553" x14ac:dyDescent="0.25">
      <c r="A112" s="162" t="s">
        <v>61</v>
      </c>
      <c r="B112" s="31">
        <v>0</v>
      </c>
      <c r="C112" s="31">
        <v>0.17430000000000001</v>
      </c>
      <c r="D112" s="31">
        <v>0.17430000000000001</v>
      </c>
      <c r="E112" s="31">
        <v>0</v>
      </c>
      <c r="F112" s="31">
        <v>0.5</v>
      </c>
      <c r="G112" s="31">
        <v>0.5</v>
      </c>
      <c r="H112" s="31">
        <v>0.25</v>
      </c>
      <c r="I112" s="31">
        <v>0</v>
      </c>
      <c r="J112" s="31">
        <v>0.5</v>
      </c>
      <c r="K112" s="127">
        <v>0.5</v>
      </c>
      <c r="L112" s="127">
        <v>0.25</v>
      </c>
      <c r="M112" s="85">
        <v>0</v>
      </c>
      <c r="N112" s="85">
        <v>3.7199999999999997E-2</v>
      </c>
      <c r="O112" s="85">
        <f t="shared" si="59"/>
        <v>3.7199999999999997E-2</v>
      </c>
      <c r="P112" s="85"/>
      <c r="Q112" s="127">
        <v>0</v>
      </c>
      <c r="R112" s="127">
        <v>0.5</v>
      </c>
      <c r="S112" s="127">
        <v>0.5</v>
      </c>
      <c r="T112" s="127">
        <v>0.25</v>
      </c>
      <c r="U112" s="85"/>
      <c r="V112" s="85">
        <v>0.2</v>
      </c>
      <c r="W112" s="85">
        <f>V112+U112</f>
        <v>0.2</v>
      </c>
      <c r="X112" s="85">
        <v>0.1</v>
      </c>
      <c r="Y112" s="85">
        <v>0</v>
      </c>
      <c r="Z112" s="85">
        <v>4.19E-2</v>
      </c>
      <c r="AA112" s="41">
        <f>SUM(Y112:Z112)</f>
        <v>4.19E-2</v>
      </c>
      <c r="AB112" s="85">
        <v>0.1</v>
      </c>
      <c r="AC112" s="85">
        <v>0.1</v>
      </c>
      <c r="AD112" s="123">
        <f t="shared" si="68"/>
        <v>0.2</v>
      </c>
      <c r="AE112" s="127">
        <v>0.1</v>
      </c>
      <c r="AF112" s="127">
        <v>0.1</v>
      </c>
      <c r="AG112" s="123">
        <f t="shared" si="61"/>
        <v>0.2</v>
      </c>
      <c r="AH112" s="127">
        <v>1.7999999999999999E-2</v>
      </c>
      <c r="AI112" s="127">
        <v>0</v>
      </c>
      <c r="AJ112" s="123">
        <f t="shared" si="62"/>
        <v>1.7999999999999999E-2</v>
      </c>
      <c r="AK112" s="127">
        <v>0.1</v>
      </c>
      <c r="AL112" s="127">
        <v>0.1</v>
      </c>
      <c r="AM112" s="123">
        <f t="shared" si="65"/>
        <v>0.2</v>
      </c>
      <c r="AN112" s="127">
        <v>0.05</v>
      </c>
      <c r="AO112" s="127">
        <v>0.05</v>
      </c>
      <c r="AP112" s="123">
        <f t="shared" si="66"/>
        <v>0.1</v>
      </c>
      <c r="AQ112" s="123">
        <v>0</v>
      </c>
      <c r="AR112" s="123">
        <v>0</v>
      </c>
      <c r="AS112" s="123">
        <v>0</v>
      </c>
      <c r="AT112" s="127">
        <v>0.1</v>
      </c>
      <c r="AU112" s="127">
        <v>0.1</v>
      </c>
      <c r="AV112" s="123">
        <f t="shared" si="67"/>
        <v>0.2</v>
      </c>
      <c r="AW112" s="127">
        <v>0.1</v>
      </c>
      <c r="AX112" s="127">
        <v>0.1</v>
      </c>
      <c r="AY112" s="123">
        <f>AW112+AX112</f>
        <v>0.2</v>
      </c>
      <c r="AZ112" s="219">
        <v>0.03</v>
      </c>
      <c r="BA112" s="219">
        <v>0.03</v>
      </c>
      <c r="BB112" s="226">
        <f>SUM(AZ112:BA112)</f>
        <v>0.06</v>
      </c>
      <c r="BC112" s="226">
        <v>0</v>
      </c>
      <c r="BD112" s="226">
        <v>0</v>
      </c>
      <c r="BE112" s="226">
        <v>0</v>
      </c>
      <c r="BF112" s="219">
        <v>0.03</v>
      </c>
      <c r="BG112" s="219">
        <v>0.03</v>
      </c>
      <c r="BH112" s="226">
        <f>SUM(BF112:BG112)</f>
        <v>0.06</v>
      </c>
      <c r="BI112" s="219">
        <v>0.03</v>
      </c>
      <c r="BJ112" s="219">
        <v>0</v>
      </c>
      <c r="BK112" s="226">
        <f>SUM(BI112:BJ112)</f>
        <v>0.03</v>
      </c>
      <c r="BL112" s="226">
        <v>5.9999999999999995E-4</v>
      </c>
      <c r="BM112" s="226">
        <v>0</v>
      </c>
      <c r="BN112" s="226">
        <f>SUM(BL112:BM112)</f>
        <v>5.9999999999999995E-4</v>
      </c>
      <c r="BO112" s="219">
        <v>0.03</v>
      </c>
      <c r="BP112" s="219">
        <v>1E-4</v>
      </c>
      <c r="BQ112" s="226">
        <f>SUM(BO112:BP112)</f>
        <v>3.0099999999999998E-2</v>
      </c>
      <c r="BR112" s="216">
        <v>0.01</v>
      </c>
      <c r="BS112" s="216">
        <v>0.01</v>
      </c>
      <c r="BT112" s="226">
        <f>SUM(BR112:BS112)</f>
        <v>0.02</v>
      </c>
      <c r="BU112" s="228">
        <v>0</v>
      </c>
      <c r="BV112" s="228">
        <v>0</v>
      </c>
      <c r="BW112" s="226">
        <f>SUM(BU112:BV112)</f>
        <v>0</v>
      </c>
      <c r="BX112" s="216">
        <v>0.03</v>
      </c>
      <c r="BY112" s="216">
        <v>0.03</v>
      </c>
      <c r="BZ112" s="226">
        <f>SUM(BX112:BY112)</f>
        <v>0.06</v>
      </c>
      <c r="CA112" s="216">
        <v>0.03</v>
      </c>
      <c r="CB112" s="216">
        <v>0.03</v>
      </c>
      <c r="CC112" s="217">
        <f>SUM(CA112:CB112)</f>
        <v>0.06</v>
      </c>
      <c r="CD112" s="216">
        <v>0.03</v>
      </c>
      <c r="CE112" s="216"/>
      <c r="CF112" s="217">
        <f>SUM(CD112:CE112)</f>
        <v>0.03</v>
      </c>
      <c r="CG112" s="216">
        <v>0.03</v>
      </c>
      <c r="CH112" s="216">
        <v>0.03</v>
      </c>
      <c r="CI112" s="217">
        <f>SUM(CG112:CH112)</f>
        <v>0.06</v>
      </c>
      <c r="CJ112" s="216">
        <v>0</v>
      </c>
      <c r="CK112" s="216"/>
      <c r="CL112" s="217">
        <f>SUM(CJ112:CK112)</f>
        <v>0</v>
      </c>
      <c r="CM112" s="216">
        <v>0.03</v>
      </c>
      <c r="CN112" s="216">
        <v>0.03</v>
      </c>
      <c r="CO112" s="217">
        <f>SUM(CM112:CN112)</f>
        <v>0.06</v>
      </c>
      <c r="CP112" s="216">
        <v>0.03</v>
      </c>
      <c r="CQ112" s="216">
        <v>0.03</v>
      </c>
      <c r="CR112" s="217">
        <f>SUM(CP112:CQ112)</f>
        <v>0.06</v>
      </c>
      <c r="GC112" s="120"/>
      <c r="GD112" s="120"/>
      <c r="GE112" s="120"/>
      <c r="GF112" s="120"/>
      <c r="GG112" s="120"/>
      <c r="GH112" s="120"/>
      <c r="GI112" s="120"/>
      <c r="GJ112" s="120"/>
      <c r="GK112" s="120"/>
      <c r="GL112" s="120"/>
      <c r="GM112" s="120"/>
      <c r="GN112" s="120"/>
      <c r="GO112" s="120"/>
      <c r="GP112" s="120"/>
      <c r="GQ112" s="120"/>
      <c r="GR112" s="120"/>
      <c r="GS112" s="120"/>
      <c r="GT112" s="120"/>
      <c r="GU112" s="120"/>
      <c r="GV112" s="120"/>
      <c r="GW112" s="120"/>
      <c r="GX112" s="120"/>
      <c r="GY112" s="120"/>
      <c r="GZ112" s="120"/>
      <c r="HA112" s="120"/>
      <c r="HB112" s="120"/>
      <c r="HC112" s="120"/>
      <c r="HD112" s="120"/>
      <c r="HE112" s="120"/>
      <c r="HF112" s="120"/>
      <c r="HG112" s="120"/>
      <c r="HH112" s="120"/>
      <c r="HI112" s="120"/>
      <c r="HJ112" s="120"/>
      <c r="HK112" s="120"/>
      <c r="HL112" s="120"/>
      <c r="HM112" s="120"/>
      <c r="HN112" s="120"/>
      <c r="HO112" s="120"/>
      <c r="HP112" s="120"/>
      <c r="HQ112" s="120"/>
      <c r="HR112" s="120"/>
      <c r="HS112" s="120"/>
      <c r="HT112" s="120"/>
      <c r="HU112" s="120"/>
      <c r="HV112" s="120"/>
      <c r="HW112" s="120"/>
      <c r="HX112" s="120"/>
      <c r="HY112" s="120"/>
      <c r="HZ112" s="120"/>
      <c r="IA112" s="120"/>
      <c r="IB112" s="120"/>
      <c r="IC112" s="120"/>
      <c r="ID112" s="120"/>
      <c r="IE112" s="120"/>
      <c r="IF112" s="120"/>
      <c r="IG112" s="120"/>
      <c r="IH112" s="120"/>
      <c r="II112" s="120"/>
      <c r="IJ112" s="120"/>
      <c r="IK112" s="120"/>
      <c r="IL112" s="120"/>
      <c r="IM112" s="120"/>
      <c r="IN112" s="120"/>
      <c r="IO112" s="120"/>
      <c r="IP112" s="120"/>
      <c r="IQ112" s="120"/>
      <c r="IR112" s="120"/>
      <c r="IS112" s="120"/>
      <c r="IT112" s="120"/>
      <c r="IU112" s="120"/>
      <c r="IV112" s="120"/>
      <c r="IW112" s="120"/>
      <c r="IX112" s="120"/>
      <c r="IY112" s="120"/>
      <c r="IZ112" s="120"/>
      <c r="JA112" s="120"/>
      <c r="JB112" s="120"/>
      <c r="JC112" s="120"/>
      <c r="JD112" s="120"/>
      <c r="JE112" s="120"/>
      <c r="JF112" s="120"/>
      <c r="JG112" s="120"/>
      <c r="JH112" s="120"/>
      <c r="JI112" s="120"/>
      <c r="JJ112" s="120"/>
      <c r="JK112" s="120"/>
      <c r="JL112" s="120"/>
      <c r="JM112" s="120"/>
      <c r="JN112" s="120"/>
      <c r="JO112" s="120"/>
      <c r="JP112" s="120"/>
      <c r="JQ112" s="120"/>
      <c r="JR112" s="120"/>
      <c r="JS112" s="120"/>
      <c r="JT112" s="120"/>
      <c r="JU112" s="120"/>
      <c r="JV112" s="120"/>
      <c r="JW112" s="120"/>
      <c r="JX112" s="120"/>
      <c r="JY112" s="120"/>
      <c r="JZ112" s="120"/>
      <c r="KA112" s="120"/>
      <c r="KB112" s="120"/>
      <c r="KC112" s="120"/>
      <c r="KD112" s="120"/>
      <c r="KE112" s="120"/>
      <c r="KF112" s="120"/>
      <c r="KG112" s="120"/>
      <c r="KH112" s="120"/>
      <c r="KI112" s="120"/>
      <c r="KJ112" s="120"/>
      <c r="KK112" s="120"/>
      <c r="KL112" s="120"/>
      <c r="KM112" s="120"/>
      <c r="KN112" s="120"/>
      <c r="KO112" s="120"/>
      <c r="KP112" s="120"/>
      <c r="KQ112" s="120"/>
      <c r="KR112" s="120"/>
      <c r="KS112" s="120"/>
      <c r="KT112" s="120"/>
      <c r="KU112" s="120"/>
      <c r="KV112" s="120"/>
      <c r="KW112" s="120"/>
      <c r="KX112" s="120"/>
      <c r="KY112" s="120"/>
      <c r="KZ112" s="120"/>
      <c r="LA112" s="120"/>
      <c r="LB112" s="120"/>
      <c r="LC112" s="120"/>
      <c r="LD112" s="120"/>
      <c r="LE112" s="120"/>
      <c r="LF112" s="120"/>
      <c r="LG112" s="120"/>
      <c r="LH112" s="120"/>
      <c r="LI112" s="120"/>
      <c r="LJ112" s="120"/>
      <c r="LK112" s="120"/>
      <c r="LL112" s="120"/>
      <c r="LM112" s="120"/>
      <c r="LN112" s="120"/>
      <c r="LO112" s="120"/>
      <c r="LP112" s="120"/>
      <c r="LQ112" s="120"/>
      <c r="LR112" s="120"/>
      <c r="LS112" s="120"/>
      <c r="LT112" s="120"/>
      <c r="LU112" s="120"/>
      <c r="LV112" s="120"/>
      <c r="LW112" s="120"/>
      <c r="LX112" s="120"/>
      <c r="LY112" s="120"/>
      <c r="LZ112" s="120"/>
      <c r="MA112" s="120"/>
      <c r="MB112" s="120"/>
      <c r="MC112" s="120"/>
      <c r="MD112" s="120"/>
      <c r="ME112" s="120"/>
      <c r="MF112" s="120"/>
      <c r="MG112" s="120"/>
      <c r="MH112" s="120"/>
      <c r="MI112" s="120"/>
      <c r="MJ112" s="120"/>
      <c r="MK112" s="120"/>
      <c r="ML112" s="120"/>
      <c r="MM112" s="120"/>
      <c r="MN112" s="120"/>
      <c r="MO112" s="120"/>
      <c r="MP112" s="120"/>
      <c r="MQ112" s="120"/>
      <c r="MR112" s="120"/>
      <c r="MS112" s="120"/>
      <c r="MT112" s="120"/>
      <c r="MU112" s="120"/>
      <c r="MV112" s="120"/>
      <c r="MW112" s="120"/>
      <c r="MX112" s="120"/>
      <c r="MY112" s="120"/>
      <c r="MZ112" s="120"/>
      <c r="NA112" s="120"/>
      <c r="NB112" s="120"/>
      <c r="NC112" s="120"/>
      <c r="ND112" s="120"/>
      <c r="NE112" s="120"/>
      <c r="NF112" s="120"/>
      <c r="NG112" s="120"/>
      <c r="NH112" s="120"/>
      <c r="NI112" s="120"/>
      <c r="NJ112" s="120"/>
      <c r="NK112" s="120"/>
      <c r="NL112" s="120"/>
      <c r="NM112" s="120"/>
      <c r="NN112" s="120"/>
      <c r="NO112" s="120"/>
      <c r="NP112" s="120"/>
      <c r="NQ112" s="120"/>
      <c r="NR112" s="120"/>
      <c r="NS112" s="120"/>
      <c r="NT112" s="120"/>
      <c r="NU112" s="120"/>
      <c r="NV112" s="120"/>
      <c r="NW112" s="120"/>
      <c r="NX112" s="120"/>
      <c r="NY112" s="120"/>
      <c r="NZ112" s="120"/>
      <c r="OA112" s="120"/>
      <c r="OB112" s="120"/>
      <c r="OC112" s="120"/>
      <c r="OD112" s="120"/>
      <c r="OE112" s="120"/>
      <c r="OF112" s="120"/>
      <c r="OG112" s="120"/>
      <c r="OH112" s="120"/>
      <c r="OI112" s="120"/>
      <c r="OJ112" s="120"/>
      <c r="OK112" s="120"/>
      <c r="OL112" s="120"/>
      <c r="OM112" s="120"/>
      <c r="ON112" s="120"/>
      <c r="OO112" s="120"/>
      <c r="OP112" s="120"/>
      <c r="OQ112" s="120"/>
      <c r="OR112" s="120"/>
      <c r="OS112" s="120"/>
      <c r="OT112" s="120"/>
      <c r="OU112" s="120"/>
      <c r="OV112" s="120"/>
      <c r="OW112" s="120"/>
      <c r="OX112" s="120"/>
      <c r="OY112" s="120"/>
      <c r="OZ112" s="120"/>
      <c r="PA112" s="120"/>
      <c r="PB112" s="120"/>
      <c r="PC112" s="120"/>
      <c r="PD112" s="120"/>
      <c r="PE112" s="120"/>
      <c r="PF112" s="120"/>
      <c r="PG112" s="120"/>
      <c r="PH112" s="120"/>
      <c r="PI112" s="120"/>
      <c r="PJ112" s="120"/>
      <c r="PK112" s="120"/>
      <c r="PL112" s="120"/>
      <c r="PM112" s="120"/>
      <c r="PN112" s="120"/>
      <c r="PO112" s="120"/>
      <c r="PP112" s="120"/>
      <c r="PQ112" s="120"/>
      <c r="PR112" s="120"/>
      <c r="PS112" s="120"/>
      <c r="PT112" s="120"/>
      <c r="PU112" s="120"/>
      <c r="PV112" s="120"/>
      <c r="PW112" s="120"/>
      <c r="PX112" s="120"/>
      <c r="PY112" s="120"/>
      <c r="PZ112" s="120"/>
      <c r="QA112" s="120"/>
      <c r="QB112" s="120"/>
      <c r="QC112" s="120"/>
      <c r="QD112" s="120"/>
      <c r="QE112" s="120"/>
      <c r="QF112" s="120"/>
      <c r="QG112" s="120"/>
      <c r="QH112" s="120"/>
      <c r="QI112" s="120"/>
      <c r="QJ112" s="120"/>
      <c r="QK112" s="120"/>
      <c r="QL112" s="120"/>
      <c r="QM112" s="120"/>
      <c r="QN112" s="120"/>
      <c r="QO112" s="120"/>
      <c r="QP112" s="120"/>
      <c r="QQ112" s="120"/>
      <c r="QR112" s="120"/>
      <c r="QS112" s="120"/>
      <c r="QT112" s="120"/>
      <c r="QU112" s="120"/>
      <c r="QV112" s="120"/>
      <c r="QW112" s="120"/>
      <c r="QX112" s="120"/>
      <c r="QY112" s="120"/>
      <c r="QZ112" s="120"/>
      <c r="RA112" s="120"/>
      <c r="RB112" s="120"/>
      <c r="RC112" s="120"/>
      <c r="RD112" s="120"/>
      <c r="RE112" s="120"/>
      <c r="RF112" s="120"/>
      <c r="RG112" s="120"/>
      <c r="RH112" s="120"/>
      <c r="RI112" s="120"/>
      <c r="RJ112" s="120"/>
      <c r="RK112" s="120"/>
      <c r="RL112" s="120"/>
      <c r="RM112" s="120"/>
      <c r="RN112" s="120"/>
      <c r="RO112" s="120"/>
      <c r="RP112" s="120"/>
      <c r="RQ112" s="120"/>
      <c r="RR112" s="120"/>
      <c r="RS112" s="120"/>
      <c r="RT112" s="120"/>
      <c r="RU112" s="120"/>
      <c r="RV112" s="120"/>
      <c r="RW112" s="120"/>
      <c r="RX112" s="120"/>
      <c r="RY112" s="120"/>
      <c r="RZ112" s="120"/>
      <c r="SA112" s="120"/>
      <c r="SB112" s="120"/>
      <c r="SC112" s="120"/>
      <c r="SD112" s="120"/>
      <c r="SE112" s="120"/>
      <c r="SF112" s="120"/>
      <c r="SG112" s="120"/>
      <c r="SH112" s="120"/>
      <c r="SI112" s="120"/>
      <c r="SJ112" s="120"/>
      <c r="SK112" s="120"/>
      <c r="SL112" s="120"/>
      <c r="SM112" s="120"/>
      <c r="SN112" s="120"/>
      <c r="SO112" s="120"/>
      <c r="SP112" s="120"/>
      <c r="SQ112" s="120"/>
      <c r="SR112" s="120"/>
      <c r="SS112" s="120"/>
      <c r="ST112" s="120"/>
      <c r="SU112" s="120"/>
      <c r="SV112" s="120"/>
      <c r="SW112" s="120"/>
      <c r="SX112" s="120"/>
      <c r="SY112" s="120"/>
      <c r="SZ112" s="120"/>
      <c r="TA112" s="120"/>
      <c r="TB112" s="120"/>
      <c r="TC112" s="120"/>
      <c r="TD112" s="120"/>
      <c r="TE112" s="120"/>
      <c r="TF112" s="120"/>
      <c r="TG112" s="120"/>
      <c r="TH112" s="120"/>
      <c r="TI112" s="120"/>
      <c r="TJ112" s="120"/>
      <c r="TK112" s="120"/>
      <c r="TL112" s="120"/>
      <c r="TM112" s="120"/>
      <c r="TN112" s="120"/>
      <c r="TO112" s="120"/>
      <c r="TP112" s="120"/>
      <c r="TQ112" s="120"/>
      <c r="TR112" s="120"/>
      <c r="TS112" s="120"/>
      <c r="TT112" s="120"/>
      <c r="TU112" s="120"/>
      <c r="TV112" s="120"/>
      <c r="TW112" s="120"/>
      <c r="TX112" s="120"/>
      <c r="TY112" s="120"/>
      <c r="TZ112" s="120"/>
      <c r="UA112" s="120"/>
      <c r="UB112" s="120"/>
      <c r="UC112" s="120"/>
      <c r="UD112" s="120"/>
      <c r="UE112" s="120"/>
      <c r="UF112" s="120"/>
      <c r="UG112" s="120"/>
    </row>
    <row r="113" spans="1:553" ht="37.5" x14ac:dyDescent="0.25">
      <c r="A113" s="167" t="s">
        <v>62</v>
      </c>
      <c r="B113" s="31"/>
      <c r="C113" s="31"/>
      <c r="D113" s="31"/>
      <c r="E113" s="31"/>
      <c r="F113" s="31"/>
      <c r="G113" s="31"/>
      <c r="H113" s="31"/>
      <c r="I113" s="31"/>
      <c r="J113" s="31"/>
      <c r="K113" s="127"/>
      <c r="L113" s="127"/>
      <c r="M113" s="85"/>
      <c r="N113" s="85"/>
      <c r="O113" s="85"/>
      <c r="P113" s="85"/>
      <c r="Q113" s="127"/>
      <c r="R113" s="127"/>
      <c r="S113" s="127"/>
      <c r="T113" s="127"/>
      <c r="U113" s="85"/>
      <c r="V113" s="85"/>
      <c r="W113" s="85"/>
      <c r="X113" s="85"/>
      <c r="Y113" s="85"/>
      <c r="Z113" s="85"/>
      <c r="AA113" s="41"/>
      <c r="AB113" s="85"/>
      <c r="AC113" s="85"/>
      <c r="AD113" s="123"/>
      <c r="AE113" s="216"/>
      <c r="AF113" s="216"/>
      <c r="AG113" s="123"/>
      <c r="AH113" s="216"/>
      <c r="AI113" s="216"/>
      <c r="AJ113" s="123"/>
      <c r="AK113" s="216"/>
      <c r="AL113" s="216"/>
      <c r="AM113" s="123"/>
      <c r="AN113" s="216"/>
      <c r="AO113" s="216"/>
      <c r="AP113" s="123"/>
      <c r="AQ113" s="123"/>
      <c r="AR113" s="123"/>
      <c r="AS113" s="123"/>
      <c r="AT113" s="216"/>
      <c r="AU113" s="216"/>
      <c r="AV113" s="123"/>
      <c r="AW113" s="216"/>
      <c r="AX113" s="216"/>
      <c r="AY113" s="123"/>
      <c r="AZ113" s="216"/>
      <c r="BA113" s="216"/>
      <c r="BB113" s="217"/>
      <c r="BC113" s="217"/>
      <c r="BD113" s="217"/>
      <c r="BE113" s="217"/>
      <c r="BF113" s="216"/>
      <c r="BG113" s="216"/>
      <c r="BH113" s="217"/>
      <c r="BI113" s="216"/>
      <c r="BJ113" s="216"/>
      <c r="BK113" s="217"/>
      <c r="BL113" s="216"/>
      <c r="BM113" s="216"/>
      <c r="BN113" s="217"/>
      <c r="BO113" s="216"/>
      <c r="BP113" s="216"/>
      <c r="BQ113" s="217"/>
      <c r="BR113" s="216"/>
      <c r="BS113" s="216"/>
      <c r="BT113" s="217"/>
      <c r="BU113" s="216"/>
      <c r="BV113" s="216"/>
      <c r="BW113" s="217"/>
      <c r="BX113" s="216"/>
      <c r="BY113" s="216"/>
      <c r="BZ113" s="217"/>
      <c r="CA113" s="216"/>
      <c r="CB113" s="216"/>
      <c r="CC113" s="217"/>
      <c r="CD113" s="216"/>
      <c r="CE113" s="216"/>
      <c r="CF113" s="216"/>
      <c r="CG113" s="216"/>
      <c r="CH113" s="216"/>
      <c r="CI113" s="217"/>
      <c r="CJ113" s="216"/>
      <c r="CK113" s="216"/>
      <c r="CL113" s="216"/>
      <c r="CM113" s="216"/>
      <c r="CN113" s="216"/>
      <c r="CO113" s="216"/>
      <c r="CP113" s="216"/>
      <c r="CQ113" s="216"/>
      <c r="CR113" s="216"/>
      <c r="GC113" s="120"/>
      <c r="GD113" s="120"/>
      <c r="GE113" s="120"/>
      <c r="GF113" s="120"/>
      <c r="GG113" s="120"/>
      <c r="GH113" s="120"/>
      <c r="GI113" s="120"/>
      <c r="GJ113" s="120"/>
      <c r="GK113" s="120"/>
      <c r="GL113" s="120"/>
      <c r="GM113" s="120"/>
      <c r="GN113" s="120"/>
      <c r="GO113" s="120"/>
      <c r="GP113" s="120"/>
      <c r="GQ113" s="120"/>
      <c r="GR113" s="120"/>
      <c r="GS113" s="120"/>
      <c r="GT113" s="120"/>
      <c r="GU113" s="120"/>
      <c r="GV113" s="120"/>
      <c r="GW113" s="120"/>
      <c r="GX113" s="120"/>
      <c r="GY113" s="120"/>
      <c r="GZ113" s="120"/>
      <c r="HA113" s="120"/>
      <c r="HB113" s="120"/>
      <c r="HC113" s="120"/>
      <c r="HD113" s="120"/>
      <c r="HE113" s="120"/>
      <c r="HF113" s="120"/>
      <c r="HG113" s="120"/>
      <c r="HH113" s="120"/>
      <c r="HI113" s="120"/>
      <c r="HJ113" s="120"/>
      <c r="HK113" s="120"/>
      <c r="HL113" s="120"/>
      <c r="HM113" s="120"/>
      <c r="HN113" s="120"/>
      <c r="HO113" s="120"/>
      <c r="HP113" s="120"/>
      <c r="HQ113" s="120"/>
      <c r="HR113" s="120"/>
      <c r="HS113" s="120"/>
      <c r="HT113" s="120"/>
      <c r="HU113" s="120"/>
      <c r="HV113" s="120"/>
      <c r="HW113" s="120"/>
      <c r="HX113" s="120"/>
      <c r="HY113" s="120"/>
      <c r="HZ113" s="120"/>
      <c r="IA113" s="120"/>
      <c r="IB113" s="120"/>
      <c r="IC113" s="120"/>
      <c r="ID113" s="120"/>
      <c r="IE113" s="120"/>
      <c r="IF113" s="120"/>
      <c r="IG113" s="120"/>
      <c r="IH113" s="120"/>
      <c r="II113" s="120"/>
      <c r="IJ113" s="120"/>
      <c r="IK113" s="120"/>
      <c r="IL113" s="120"/>
      <c r="IM113" s="120"/>
      <c r="IN113" s="120"/>
      <c r="IO113" s="120"/>
      <c r="IP113" s="120"/>
      <c r="IQ113" s="120"/>
      <c r="IR113" s="120"/>
      <c r="IS113" s="120"/>
      <c r="IT113" s="120"/>
      <c r="IU113" s="120"/>
      <c r="IV113" s="120"/>
      <c r="IW113" s="120"/>
      <c r="IX113" s="120"/>
      <c r="IY113" s="120"/>
      <c r="IZ113" s="120"/>
      <c r="JA113" s="120"/>
      <c r="JB113" s="120"/>
      <c r="JC113" s="120"/>
      <c r="JD113" s="120"/>
      <c r="JE113" s="120"/>
      <c r="JF113" s="120"/>
      <c r="JG113" s="120"/>
      <c r="JH113" s="120"/>
      <c r="JI113" s="120"/>
      <c r="JJ113" s="120"/>
      <c r="JK113" s="120"/>
      <c r="JL113" s="120"/>
      <c r="JM113" s="120"/>
      <c r="JN113" s="120"/>
      <c r="JO113" s="120"/>
      <c r="JP113" s="120"/>
      <c r="JQ113" s="120"/>
      <c r="JR113" s="120"/>
      <c r="JS113" s="120"/>
      <c r="JT113" s="120"/>
      <c r="JU113" s="120"/>
      <c r="JV113" s="120"/>
      <c r="JW113" s="120"/>
      <c r="JX113" s="120"/>
      <c r="JY113" s="120"/>
      <c r="JZ113" s="120"/>
      <c r="KA113" s="120"/>
      <c r="KB113" s="120"/>
      <c r="KC113" s="120"/>
      <c r="KD113" s="120"/>
      <c r="KE113" s="120"/>
      <c r="KF113" s="120"/>
      <c r="KG113" s="120"/>
      <c r="KH113" s="120"/>
      <c r="KI113" s="120"/>
      <c r="KJ113" s="120"/>
      <c r="KK113" s="120"/>
      <c r="KL113" s="120"/>
      <c r="KM113" s="120"/>
      <c r="KN113" s="120"/>
      <c r="KO113" s="120"/>
      <c r="KP113" s="120"/>
      <c r="KQ113" s="120"/>
      <c r="KR113" s="120"/>
      <c r="KS113" s="120"/>
      <c r="KT113" s="120"/>
      <c r="KU113" s="120"/>
      <c r="KV113" s="120"/>
      <c r="KW113" s="120"/>
      <c r="KX113" s="120"/>
      <c r="KY113" s="120"/>
      <c r="KZ113" s="120"/>
      <c r="LA113" s="120"/>
      <c r="LB113" s="120"/>
      <c r="LC113" s="120"/>
      <c r="LD113" s="120"/>
      <c r="LE113" s="120"/>
      <c r="LF113" s="120"/>
      <c r="LG113" s="120"/>
      <c r="LH113" s="120"/>
      <c r="LI113" s="120"/>
      <c r="LJ113" s="120"/>
      <c r="LK113" s="120"/>
      <c r="LL113" s="120"/>
      <c r="LM113" s="120"/>
      <c r="LN113" s="120"/>
      <c r="LO113" s="120"/>
      <c r="LP113" s="120"/>
      <c r="LQ113" s="120"/>
      <c r="LR113" s="120"/>
      <c r="LS113" s="120"/>
      <c r="LT113" s="120"/>
      <c r="LU113" s="120"/>
      <c r="LV113" s="120"/>
      <c r="LW113" s="120"/>
      <c r="LX113" s="120"/>
      <c r="LY113" s="120"/>
      <c r="LZ113" s="120"/>
      <c r="MA113" s="120"/>
      <c r="MB113" s="120"/>
      <c r="MC113" s="120"/>
      <c r="MD113" s="120"/>
      <c r="ME113" s="120"/>
      <c r="MF113" s="120"/>
      <c r="MG113" s="120"/>
      <c r="MH113" s="120"/>
      <c r="MI113" s="120"/>
      <c r="MJ113" s="120"/>
      <c r="MK113" s="120"/>
      <c r="ML113" s="120"/>
      <c r="MM113" s="120"/>
      <c r="MN113" s="120"/>
      <c r="MO113" s="120"/>
      <c r="MP113" s="120"/>
      <c r="MQ113" s="120"/>
      <c r="MR113" s="120"/>
      <c r="MS113" s="120"/>
      <c r="MT113" s="120"/>
      <c r="MU113" s="120"/>
      <c r="MV113" s="120"/>
      <c r="MW113" s="120"/>
      <c r="MX113" s="120"/>
      <c r="MY113" s="120"/>
      <c r="MZ113" s="120"/>
      <c r="NA113" s="120"/>
      <c r="NB113" s="120"/>
      <c r="NC113" s="120"/>
      <c r="ND113" s="120"/>
      <c r="NE113" s="120"/>
      <c r="NF113" s="120"/>
      <c r="NG113" s="120"/>
      <c r="NH113" s="120"/>
      <c r="NI113" s="120"/>
      <c r="NJ113" s="120"/>
      <c r="NK113" s="120"/>
      <c r="NL113" s="120"/>
      <c r="NM113" s="120"/>
      <c r="NN113" s="120"/>
      <c r="NO113" s="120"/>
      <c r="NP113" s="120"/>
      <c r="NQ113" s="120"/>
      <c r="NR113" s="120"/>
      <c r="NS113" s="120"/>
      <c r="NT113" s="120"/>
      <c r="NU113" s="120"/>
      <c r="NV113" s="120"/>
      <c r="NW113" s="120"/>
      <c r="NX113" s="120"/>
      <c r="NY113" s="120"/>
      <c r="NZ113" s="120"/>
      <c r="OA113" s="120"/>
      <c r="OB113" s="120"/>
      <c r="OC113" s="120"/>
      <c r="OD113" s="120"/>
      <c r="OE113" s="120"/>
      <c r="OF113" s="120"/>
      <c r="OG113" s="120"/>
      <c r="OH113" s="120"/>
      <c r="OI113" s="120"/>
      <c r="OJ113" s="120"/>
      <c r="OK113" s="120"/>
      <c r="OL113" s="120"/>
      <c r="OM113" s="120"/>
      <c r="ON113" s="120"/>
      <c r="OO113" s="120"/>
      <c r="OP113" s="120"/>
      <c r="OQ113" s="120"/>
      <c r="OR113" s="120"/>
      <c r="OS113" s="120"/>
      <c r="OT113" s="120"/>
      <c r="OU113" s="120"/>
      <c r="OV113" s="120"/>
      <c r="OW113" s="120"/>
      <c r="OX113" s="120"/>
      <c r="OY113" s="120"/>
      <c r="OZ113" s="120"/>
      <c r="PA113" s="120"/>
      <c r="PB113" s="120"/>
      <c r="PC113" s="120"/>
      <c r="PD113" s="120"/>
      <c r="PE113" s="120"/>
      <c r="PF113" s="120"/>
      <c r="PG113" s="120"/>
      <c r="PH113" s="120"/>
      <c r="PI113" s="120"/>
      <c r="PJ113" s="120"/>
      <c r="PK113" s="120"/>
      <c r="PL113" s="120"/>
      <c r="PM113" s="120"/>
      <c r="PN113" s="120"/>
      <c r="PO113" s="120"/>
      <c r="PP113" s="120"/>
      <c r="PQ113" s="120"/>
      <c r="PR113" s="120"/>
      <c r="PS113" s="120"/>
      <c r="PT113" s="120"/>
      <c r="PU113" s="120"/>
      <c r="PV113" s="120"/>
      <c r="PW113" s="120"/>
      <c r="PX113" s="120"/>
      <c r="PY113" s="120"/>
      <c r="PZ113" s="120"/>
      <c r="QA113" s="120"/>
      <c r="QB113" s="120"/>
      <c r="QC113" s="120"/>
      <c r="QD113" s="120"/>
      <c r="QE113" s="120"/>
      <c r="QF113" s="120"/>
      <c r="QG113" s="120"/>
      <c r="QH113" s="120"/>
      <c r="QI113" s="120"/>
      <c r="QJ113" s="120"/>
      <c r="QK113" s="120"/>
      <c r="QL113" s="120"/>
      <c r="QM113" s="120"/>
      <c r="QN113" s="120"/>
      <c r="QO113" s="120"/>
      <c r="QP113" s="120"/>
      <c r="QQ113" s="120"/>
      <c r="QR113" s="120"/>
      <c r="QS113" s="120"/>
      <c r="QT113" s="120"/>
      <c r="QU113" s="120"/>
      <c r="QV113" s="120"/>
      <c r="QW113" s="120"/>
      <c r="QX113" s="120"/>
      <c r="QY113" s="120"/>
      <c r="QZ113" s="120"/>
      <c r="RA113" s="120"/>
      <c r="RB113" s="120"/>
      <c r="RC113" s="120"/>
      <c r="RD113" s="120"/>
      <c r="RE113" s="120"/>
      <c r="RF113" s="120"/>
      <c r="RG113" s="120"/>
      <c r="RH113" s="120"/>
      <c r="RI113" s="120"/>
      <c r="RJ113" s="120"/>
      <c r="RK113" s="120"/>
      <c r="RL113" s="120"/>
      <c r="RM113" s="120"/>
      <c r="RN113" s="120"/>
      <c r="RO113" s="120"/>
      <c r="RP113" s="120"/>
      <c r="RQ113" s="120"/>
      <c r="RR113" s="120"/>
      <c r="RS113" s="120"/>
      <c r="RT113" s="120"/>
      <c r="RU113" s="120"/>
      <c r="RV113" s="120"/>
      <c r="RW113" s="120"/>
      <c r="RX113" s="120"/>
      <c r="RY113" s="120"/>
      <c r="RZ113" s="120"/>
      <c r="SA113" s="120"/>
      <c r="SB113" s="120"/>
      <c r="SC113" s="120"/>
      <c r="SD113" s="120"/>
      <c r="SE113" s="120"/>
      <c r="SF113" s="120"/>
      <c r="SG113" s="120"/>
      <c r="SH113" s="120"/>
      <c r="SI113" s="120"/>
      <c r="SJ113" s="120"/>
      <c r="SK113" s="120"/>
      <c r="SL113" s="120"/>
      <c r="SM113" s="120"/>
      <c r="SN113" s="120"/>
      <c r="SO113" s="120"/>
      <c r="SP113" s="120"/>
      <c r="SQ113" s="120"/>
      <c r="SR113" s="120"/>
      <c r="SS113" s="120"/>
      <c r="ST113" s="120"/>
      <c r="SU113" s="120"/>
      <c r="SV113" s="120"/>
      <c r="SW113" s="120"/>
      <c r="SX113" s="120"/>
      <c r="SY113" s="120"/>
      <c r="SZ113" s="120"/>
      <c r="TA113" s="120"/>
      <c r="TB113" s="120"/>
      <c r="TC113" s="120"/>
      <c r="TD113" s="120"/>
      <c r="TE113" s="120"/>
      <c r="TF113" s="120"/>
      <c r="TG113" s="120"/>
      <c r="TH113" s="120"/>
      <c r="TI113" s="120"/>
      <c r="TJ113" s="120"/>
      <c r="TK113" s="120"/>
      <c r="TL113" s="120"/>
      <c r="TM113" s="120"/>
      <c r="TN113" s="120"/>
      <c r="TO113" s="120"/>
      <c r="TP113" s="120"/>
      <c r="TQ113" s="120"/>
      <c r="TR113" s="120"/>
      <c r="TS113" s="120"/>
      <c r="TT113" s="120"/>
      <c r="TU113" s="120"/>
      <c r="TV113" s="120"/>
      <c r="TW113" s="120"/>
      <c r="TX113" s="120"/>
      <c r="TY113" s="120"/>
      <c r="TZ113" s="120"/>
      <c r="UA113" s="120"/>
      <c r="UB113" s="120"/>
      <c r="UC113" s="120"/>
      <c r="UD113" s="120"/>
      <c r="UE113" s="120"/>
      <c r="UF113" s="120"/>
      <c r="UG113" s="120"/>
    </row>
    <row r="114" spans="1:553" x14ac:dyDescent="0.25">
      <c r="A114" s="161" t="s">
        <v>290</v>
      </c>
      <c r="B114" s="31">
        <v>0</v>
      </c>
      <c r="C114" s="31">
        <v>0</v>
      </c>
      <c r="D114" s="31">
        <v>0</v>
      </c>
      <c r="E114" s="31">
        <v>0</v>
      </c>
      <c r="F114" s="31">
        <v>1E-4</v>
      </c>
      <c r="G114" s="31">
        <v>1E-4</v>
      </c>
      <c r="H114" s="31">
        <v>0</v>
      </c>
      <c r="I114" s="31">
        <v>0</v>
      </c>
      <c r="J114" s="31">
        <v>0</v>
      </c>
      <c r="K114" s="127">
        <v>0</v>
      </c>
      <c r="L114" s="127">
        <v>0</v>
      </c>
      <c r="M114" s="85">
        <v>0</v>
      </c>
      <c r="N114" s="85">
        <v>0</v>
      </c>
      <c r="O114" s="85">
        <v>0</v>
      </c>
      <c r="P114" s="85">
        <v>0</v>
      </c>
      <c r="Q114" s="127">
        <v>0</v>
      </c>
      <c r="R114" s="127">
        <v>0</v>
      </c>
      <c r="S114" s="127">
        <v>0</v>
      </c>
      <c r="T114" s="127">
        <v>0</v>
      </c>
      <c r="U114" s="85">
        <v>0</v>
      </c>
      <c r="V114" s="85">
        <v>0</v>
      </c>
      <c r="W114" s="85">
        <v>0</v>
      </c>
      <c r="X114" s="85">
        <v>0</v>
      </c>
      <c r="Y114" s="85"/>
      <c r="Z114" s="85"/>
      <c r="AA114" s="41"/>
      <c r="AB114" s="85">
        <v>0</v>
      </c>
      <c r="AC114" s="85">
        <v>0</v>
      </c>
      <c r="AD114" s="41">
        <v>0</v>
      </c>
      <c r="AE114" s="127"/>
      <c r="AF114" s="127"/>
      <c r="AG114" s="123">
        <f t="shared" si="61"/>
        <v>0</v>
      </c>
      <c r="AH114" s="127">
        <v>0</v>
      </c>
      <c r="AI114" s="127">
        <v>0</v>
      </c>
      <c r="AJ114" s="123">
        <f t="shared" si="62"/>
        <v>0</v>
      </c>
      <c r="AK114" s="127"/>
      <c r="AL114" s="127"/>
      <c r="AM114" s="123">
        <f t="shared" si="65"/>
        <v>0</v>
      </c>
      <c r="AN114" s="127">
        <v>0</v>
      </c>
      <c r="AO114" s="127">
        <v>0</v>
      </c>
      <c r="AP114" s="123">
        <f t="shared" si="66"/>
        <v>0</v>
      </c>
      <c r="AQ114" s="127">
        <v>0</v>
      </c>
      <c r="AR114" s="127">
        <v>0</v>
      </c>
      <c r="AS114" s="123">
        <v>0</v>
      </c>
      <c r="AT114" s="127">
        <v>0</v>
      </c>
      <c r="AU114" s="127">
        <v>0</v>
      </c>
      <c r="AV114" s="123">
        <f t="shared" si="67"/>
        <v>0</v>
      </c>
      <c r="AW114" s="127">
        <v>0</v>
      </c>
      <c r="AX114" s="127">
        <v>0</v>
      </c>
      <c r="AY114" s="123">
        <f>AW114+AX114</f>
        <v>0</v>
      </c>
      <c r="AZ114" s="127">
        <v>0</v>
      </c>
      <c r="BA114" s="127">
        <v>0</v>
      </c>
      <c r="BB114" s="123">
        <v>0</v>
      </c>
      <c r="BC114" s="127">
        <v>0</v>
      </c>
      <c r="BD114" s="127">
        <v>0</v>
      </c>
      <c r="BE114" s="123">
        <v>0</v>
      </c>
      <c r="BF114" s="127">
        <v>0</v>
      </c>
      <c r="BG114" s="127">
        <v>0</v>
      </c>
      <c r="BH114" s="123">
        <v>0</v>
      </c>
      <c r="BI114" s="127">
        <v>0</v>
      </c>
      <c r="BJ114" s="127">
        <v>0</v>
      </c>
      <c r="BK114" s="123">
        <v>0</v>
      </c>
      <c r="BL114" s="140"/>
      <c r="BM114" s="140"/>
      <c r="BN114" s="140"/>
      <c r="BO114" s="142">
        <v>0</v>
      </c>
      <c r="BP114" s="142">
        <v>0</v>
      </c>
      <c r="BQ114" s="140">
        <v>0</v>
      </c>
      <c r="BR114" s="143"/>
      <c r="BS114" s="143"/>
      <c r="BT114" s="147"/>
      <c r="BU114" s="143"/>
      <c r="BV114" s="143"/>
      <c r="BW114" s="147"/>
      <c r="BX114" s="143"/>
      <c r="BY114" s="143"/>
      <c r="BZ114" s="143"/>
      <c r="CA114" s="143"/>
      <c r="CB114" s="143"/>
      <c r="CC114" s="147"/>
      <c r="CD114" s="143"/>
      <c r="CE114" s="143"/>
      <c r="CF114" s="143"/>
      <c r="CG114" s="143"/>
      <c r="CH114" s="143"/>
      <c r="CI114" s="147"/>
      <c r="CJ114" s="143"/>
      <c r="CK114" s="143"/>
      <c r="CL114" s="143"/>
      <c r="CM114" s="143"/>
      <c r="CN114" s="143"/>
      <c r="CO114" s="143"/>
      <c r="CP114" s="143"/>
      <c r="CQ114" s="143"/>
      <c r="CR114" s="143"/>
      <c r="GC114" s="120"/>
      <c r="GD114" s="120"/>
      <c r="GE114" s="120"/>
      <c r="GF114" s="120"/>
      <c r="GG114" s="120"/>
      <c r="GH114" s="120"/>
      <c r="GI114" s="120"/>
      <c r="GJ114" s="120"/>
      <c r="GK114" s="120"/>
      <c r="GL114" s="120"/>
      <c r="GM114" s="120"/>
      <c r="GN114" s="120"/>
      <c r="GO114" s="120"/>
      <c r="GP114" s="120"/>
      <c r="GQ114" s="120"/>
      <c r="GR114" s="120"/>
      <c r="GS114" s="120"/>
      <c r="GT114" s="120"/>
      <c r="GU114" s="120"/>
      <c r="GV114" s="120"/>
      <c r="GW114" s="120"/>
      <c r="GX114" s="120"/>
      <c r="GY114" s="120"/>
      <c r="GZ114" s="120"/>
      <c r="HA114" s="120"/>
      <c r="HB114" s="120"/>
      <c r="HC114" s="120"/>
      <c r="HD114" s="120"/>
      <c r="HE114" s="120"/>
      <c r="HF114" s="120"/>
      <c r="HG114" s="120"/>
      <c r="HH114" s="120"/>
      <c r="HI114" s="120"/>
      <c r="HJ114" s="120"/>
      <c r="HK114" s="120"/>
      <c r="HL114" s="120"/>
      <c r="HM114" s="120"/>
      <c r="HN114" s="120"/>
      <c r="HO114" s="120"/>
      <c r="HP114" s="120"/>
      <c r="HQ114" s="120"/>
      <c r="HR114" s="120"/>
      <c r="HS114" s="120"/>
      <c r="HT114" s="120"/>
      <c r="HU114" s="120"/>
      <c r="HV114" s="120"/>
      <c r="HW114" s="120"/>
      <c r="HX114" s="120"/>
      <c r="HY114" s="120"/>
      <c r="HZ114" s="120"/>
      <c r="IA114" s="120"/>
      <c r="IB114" s="120"/>
      <c r="IC114" s="120"/>
      <c r="ID114" s="120"/>
      <c r="IE114" s="120"/>
      <c r="IF114" s="120"/>
      <c r="IG114" s="120"/>
      <c r="IH114" s="120"/>
      <c r="II114" s="120"/>
      <c r="IJ114" s="120"/>
      <c r="IK114" s="120"/>
      <c r="IL114" s="120"/>
      <c r="IM114" s="120"/>
      <c r="IN114" s="120"/>
      <c r="IO114" s="120"/>
      <c r="IP114" s="120"/>
      <c r="IQ114" s="120"/>
      <c r="IR114" s="120"/>
      <c r="IS114" s="120"/>
      <c r="IT114" s="120"/>
      <c r="IU114" s="120"/>
      <c r="IV114" s="120"/>
      <c r="IW114" s="120"/>
      <c r="IX114" s="120"/>
      <c r="IY114" s="120"/>
      <c r="IZ114" s="120"/>
      <c r="JA114" s="120"/>
      <c r="JB114" s="120"/>
      <c r="JC114" s="120"/>
      <c r="JD114" s="120"/>
      <c r="JE114" s="120"/>
      <c r="JF114" s="120"/>
      <c r="JG114" s="120"/>
      <c r="JH114" s="120"/>
      <c r="JI114" s="120"/>
      <c r="JJ114" s="120"/>
      <c r="JK114" s="120"/>
      <c r="JL114" s="120"/>
      <c r="JM114" s="120"/>
      <c r="JN114" s="120"/>
      <c r="JO114" s="120"/>
      <c r="JP114" s="120"/>
      <c r="JQ114" s="120"/>
      <c r="JR114" s="120"/>
      <c r="JS114" s="120"/>
      <c r="JT114" s="120"/>
      <c r="JU114" s="120"/>
      <c r="JV114" s="120"/>
      <c r="JW114" s="120"/>
      <c r="JX114" s="120"/>
      <c r="JY114" s="120"/>
      <c r="JZ114" s="120"/>
      <c r="KA114" s="120"/>
      <c r="KB114" s="120"/>
      <c r="KC114" s="120"/>
      <c r="KD114" s="120"/>
      <c r="KE114" s="120"/>
      <c r="KF114" s="120"/>
      <c r="KG114" s="120"/>
      <c r="KH114" s="120"/>
      <c r="KI114" s="120"/>
      <c r="KJ114" s="120"/>
      <c r="KK114" s="120"/>
      <c r="KL114" s="120"/>
      <c r="KM114" s="120"/>
      <c r="KN114" s="120"/>
      <c r="KO114" s="120"/>
      <c r="KP114" s="120"/>
      <c r="KQ114" s="120"/>
      <c r="KR114" s="120"/>
      <c r="KS114" s="120"/>
      <c r="KT114" s="120"/>
      <c r="KU114" s="120"/>
      <c r="KV114" s="120"/>
      <c r="KW114" s="120"/>
      <c r="KX114" s="120"/>
      <c r="KY114" s="120"/>
      <c r="KZ114" s="120"/>
      <c r="LA114" s="120"/>
      <c r="LB114" s="120"/>
      <c r="LC114" s="120"/>
      <c r="LD114" s="120"/>
      <c r="LE114" s="120"/>
      <c r="LF114" s="120"/>
      <c r="LG114" s="120"/>
      <c r="LH114" s="120"/>
      <c r="LI114" s="120"/>
      <c r="LJ114" s="120"/>
      <c r="LK114" s="120"/>
      <c r="LL114" s="120"/>
      <c r="LM114" s="120"/>
      <c r="LN114" s="120"/>
      <c r="LO114" s="120"/>
      <c r="LP114" s="120"/>
      <c r="LQ114" s="120"/>
      <c r="LR114" s="120"/>
      <c r="LS114" s="120"/>
      <c r="LT114" s="120"/>
      <c r="LU114" s="120"/>
      <c r="LV114" s="120"/>
      <c r="LW114" s="120"/>
      <c r="LX114" s="120"/>
      <c r="LY114" s="120"/>
      <c r="LZ114" s="120"/>
      <c r="MA114" s="120"/>
      <c r="MB114" s="120"/>
      <c r="MC114" s="120"/>
      <c r="MD114" s="120"/>
      <c r="ME114" s="120"/>
      <c r="MF114" s="120"/>
      <c r="MG114" s="120"/>
      <c r="MH114" s="120"/>
      <c r="MI114" s="120"/>
      <c r="MJ114" s="120"/>
      <c r="MK114" s="120"/>
      <c r="ML114" s="120"/>
      <c r="MM114" s="120"/>
      <c r="MN114" s="120"/>
      <c r="MO114" s="120"/>
      <c r="MP114" s="120"/>
      <c r="MQ114" s="120"/>
      <c r="MR114" s="120"/>
      <c r="MS114" s="120"/>
      <c r="MT114" s="120"/>
      <c r="MU114" s="120"/>
      <c r="MV114" s="120"/>
      <c r="MW114" s="120"/>
      <c r="MX114" s="120"/>
      <c r="MY114" s="120"/>
      <c r="MZ114" s="120"/>
      <c r="NA114" s="120"/>
      <c r="NB114" s="120"/>
      <c r="NC114" s="120"/>
      <c r="ND114" s="120"/>
      <c r="NE114" s="120"/>
      <c r="NF114" s="120"/>
      <c r="NG114" s="120"/>
      <c r="NH114" s="120"/>
      <c r="NI114" s="120"/>
      <c r="NJ114" s="120"/>
      <c r="NK114" s="120"/>
      <c r="NL114" s="120"/>
      <c r="NM114" s="120"/>
      <c r="NN114" s="120"/>
      <c r="NO114" s="120"/>
      <c r="NP114" s="120"/>
      <c r="NQ114" s="120"/>
      <c r="NR114" s="120"/>
      <c r="NS114" s="120"/>
      <c r="NT114" s="120"/>
      <c r="NU114" s="120"/>
      <c r="NV114" s="120"/>
      <c r="NW114" s="120"/>
      <c r="NX114" s="120"/>
      <c r="NY114" s="120"/>
      <c r="NZ114" s="120"/>
      <c r="OA114" s="120"/>
      <c r="OB114" s="120"/>
      <c r="OC114" s="120"/>
      <c r="OD114" s="120"/>
      <c r="OE114" s="120"/>
      <c r="OF114" s="120"/>
      <c r="OG114" s="120"/>
      <c r="OH114" s="120"/>
      <c r="OI114" s="120"/>
      <c r="OJ114" s="120"/>
      <c r="OK114" s="120"/>
      <c r="OL114" s="120"/>
      <c r="OM114" s="120"/>
      <c r="ON114" s="120"/>
      <c r="OO114" s="120"/>
      <c r="OP114" s="120"/>
      <c r="OQ114" s="120"/>
      <c r="OR114" s="120"/>
      <c r="OS114" s="120"/>
      <c r="OT114" s="120"/>
      <c r="OU114" s="120"/>
      <c r="OV114" s="120"/>
      <c r="OW114" s="120"/>
      <c r="OX114" s="120"/>
      <c r="OY114" s="120"/>
      <c r="OZ114" s="120"/>
      <c r="PA114" s="120"/>
      <c r="PB114" s="120"/>
      <c r="PC114" s="120"/>
      <c r="PD114" s="120"/>
      <c r="PE114" s="120"/>
      <c r="PF114" s="120"/>
      <c r="PG114" s="120"/>
      <c r="PH114" s="120"/>
      <c r="PI114" s="120"/>
      <c r="PJ114" s="120"/>
      <c r="PK114" s="120"/>
      <c r="PL114" s="120"/>
      <c r="PM114" s="120"/>
      <c r="PN114" s="120"/>
      <c r="PO114" s="120"/>
      <c r="PP114" s="120"/>
      <c r="PQ114" s="120"/>
      <c r="PR114" s="120"/>
      <c r="PS114" s="120"/>
      <c r="PT114" s="120"/>
      <c r="PU114" s="120"/>
      <c r="PV114" s="120"/>
      <c r="PW114" s="120"/>
      <c r="PX114" s="120"/>
      <c r="PY114" s="120"/>
      <c r="PZ114" s="120"/>
      <c r="QA114" s="120"/>
      <c r="QB114" s="120"/>
      <c r="QC114" s="120"/>
      <c r="QD114" s="120"/>
      <c r="QE114" s="120"/>
      <c r="QF114" s="120"/>
      <c r="QG114" s="120"/>
      <c r="QH114" s="120"/>
      <c r="QI114" s="120"/>
      <c r="QJ114" s="120"/>
      <c r="QK114" s="120"/>
      <c r="QL114" s="120"/>
      <c r="QM114" s="120"/>
      <c r="QN114" s="120"/>
      <c r="QO114" s="120"/>
      <c r="QP114" s="120"/>
      <c r="QQ114" s="120"/>
      <c r="QR114" s="120"/>
      <c r="QS114" s="120"/>
      <c r="QT114" s="120"/>
      <c r="QU114" s="120"/>
      <c r="QV114" s="120"/>
      <c r="QW114" s="120"/>
      <c r="QX114" s="120"/>
      <c r="QY114" s="120"/>
      <c r="QZ114" s="120"/>
      <c r="RA114" s="120"/>
      <c r="RB114" s="120"/>
      <c r="RC114" s="120"/>
      <c r="RD114" s="120"/>
      <c r="RE114" s="120"/>
      <c r="RF114" s="120"/>
      <c r="RG114" s="120"/>
      <c r="RH114" s="120"/>
      <c r="RI114" s="120"/>
      <c r="RJ114" s="120"/>
      <c r="RK114" s="120"/>
      <c r="RL114" s="120"/>
      <c r="RM114" s="120"/>
      <c r="RN114" s="120"/>
      <c r="RO114" s="120"/>
      <c r="RP114" s="120"/>
      <c r="RQ114" s="120"/>
      <c r="RR114" s="120"/>
      <c r="RS114" s="120"/>
      <c r="RT114" s="120"/>
      <c r="RU114" s="120"/>
      <c r="RV114" s="120"/>
      <c r="RW114" s="120"/>
      <c r="RX114" s="120"/>
      <c r="RY114" s="120"/>
      <c r="RZ114" s="120"/>
      <c r="SA114" s="120"/>
      <c r="SB114" s="120"/>
      <c r="SC114" s="120"/>
      <c r="SD114" s="120"/>
      <c r="SE114" s="120"/>
      <c r="SF114" s="120"/>
      <c r="SG114" s="120"/>
      <c r="SH114" s="120"/>
      <c r="SI114" s="120"/>
      <c r="SJ114" s="120"/>
      <c r="SK114" s="120"/>
      <c r="SL114" s="120"/>
      <c r="SM114" s="120"/>
      <c r="SN114" s="120"/>
      <c r="SO114" s="120"/>
      <c r="SP114" s="120"/>
      <c r="SQ114" s="120"/>
      <c r="SR114" s="120"/>
      <c r="SS114" s="120"/>
      <c r="ST114" s="120"/>
      <c r="SU114" s="120"/>
      <c r="SV114" s="120"/>
      <c r="SW114" s="120"/>
      <c r="SX114" s="120"/>
      <c r="SY114" s="120"/>
      <c r="SZ114" s="120"/>
      <c r="TA114" s="120"/>
      <c r="TB114" s="120"/>
      <c r="TC114" s="120"/>
      <c r="TD114" s="120"/>
      <c r="TE114" s="120"/>
      <c r="TF114" s="120"/>
      <c r="TG114" s="120"/>
      <c r="TH114" s="120"/>
      <c r="TI114" s="120"/>
      <c r="TJ114" s="120"/>
      <c r="TK114" s="120"/>
      <c r="TL114" s="120"/>
      <c r="TM114" s="120"/>
      <c r="TN114" s="120"/>
      <c r="TO114" s="120"/>
      <c r="TP114" s="120"/>
      <c r="TQ114" s="120"/>
      <c r="TR114" s="120"/>
      <c r="TS114" s="120"/>
      <c r="TT114" s="120"/>
      <c r="TU114" s="120"/>
      <c r="TV114" s="120"/>
      <c r="TW114" s="120"/>
      <c r="TX114" s="120"/>
      <c r="TY114" s="120"/>
      <c r="TZ114" s="120"/>
      <c r="UA114" s="120"/>
      <c r="UB114" s="120"/>
      <c r="UC114" s="120"/>
      <c r="UD114" s="120"/>
      <c r="UE114" s="120"/>
      <c r="UF114" s="120"/>
      <c r="UG114" s="120"/>
    </row>
    <row r="115" spans="1:553" x14ac:dyDescent="0.25">
      <c r="A115" s="235" t="s">
        <v>63</v>
      </c>
      <c r="B115" s="31">
        <v>0</v>
      </c>
      <c r="C115" s="31">
        <v>0.25</v>
      </c>
      <c r="D115" s="31">
        <v>0.25</v>
      </c>
      <c r="E115" s="31">
        <v>0</v>
      </c>
      <c r="F115" s="31">
        <v>0.3</v>
      </c>
      <c r="G115" s="31">
        <v>0.3</v>
      </c>
      <c r="H115" s="31">
        <v>0</v>
      </c>
      <c r="I115" s="31">
        <v>0</v>
      </c>
      <c r="J115" s="31">
        <v>0.3</v>
      </c>
      <c r="K115" s="127">
        <v>0.3</v>
      </c>
      <c r="L115" s="127">
        <v>0</v>
      </c>
      <c r="M115" s="85">
        <v>0</v>
      </c>
      <c r="N115" s="85">
        <v>0</v>
      </c>
      <c r="O115" s="85">
        <v>0</v>
      </c>
      <c r="P115" s="85"/>
      <c r="Q115" s="127">
        <v>0</v>
      </c>
      <c r="R115" s="127">
        <v>1E-4</v>
      </c>
      <c r="S115" s="127">
        <v>1E-4</v>
      </c>
      <c r="T115" s="127">
        <v>0</v>
      </c>
      <c r="U115" s="85">
        <v>0</v>
      </c>
      <c r="V115" s="85">
        <v>0</v>
      </c>
      <c r="W115" s="85">
        <v>0</v>
      </c>
      <c r="X115" s="85">
        <v>0</v>
      </c>
      <c r="Y115" s="85"/>
      <c r="Z115" s="85"/>
      <c r="AA115" s="41"/>
      <c r="AB115" s="85">
        <v>0</v>
      </c>
      <c r="AC115" s="85">
        <v>0</v>
      </c>
      <c r="AD115" s="41">
        <v>0</v>
      </c>
      <c r="AE115" s="127"/>
      <c r="AF115" s="127"/>
      <c r="AG115" s="123">
        <f t="shared" si="61"/>
        <v>0</v>
      </c>
      <c r="AH115" s="127">
        <v>0</v>
      </c>
      <c r="AI115" s="127">
        <v>0</v>
      </c>
      <c r="AJ115" s="123">
        <f t="shared" si="62"/>
        <v>0</v>
      </c>
      <c r="AK115" s="127"/>
      <c r="AL115" s="127"/>
      <c r="AM115" s="123">
        <f t="shared" si="65"/>
        <v>0</v>
      </c>
      <c r="AN115" s="127">
        <v>0</v>
      </c>
      <c r="AO115" s="127">
        <v>0</v>
      </c>
      <c r="AP115" s="123">
        <f t="shared" si="66"/>
        <v>0</v>
      </c>
      <c r="AQ115" s="127">
        <v>0</v>
      </c>
      <c r="AR115" s="127">
        <v>0</v>
      </c>
      <c r="AS115" s="123">
        <v>0</v>
      </c>
      <c r="AT115" s="127">
        <v>0</v>
      </c>
      <c r="AU115" s="127">
        <v>0</v>
      </c>
      <c r="AV115" s="123">
        <f t="shared" si="67"/>
        <v>0</v>
      </c>
      <c r="AW115" s="127">
        <v>0</v>
      </c>
      <c r="AX115" s="127">
        <v>0</v>
      </c>
      <c r="AY115" s="123">
        <f>AW115+AX115</f>
        <v>0</v>
      </c>
      <c r="AZ115" s="127">
        <v>0</v>
      </c>
      <c r="BA115" s="127">
        <v>0</v>
      </c>
      <c r="BB115" s="123">
        <v>0</v>
      </c>
      <c r="BC115" s="127">
        <v>0</v>
      </c>
      <c r="BD115" s="127">
        <v>0</v>
      </c>
      <c r="BE115" s="123">
        <v>0</v>
      </c>
      <c r="BF115" s="127">
        <v>0</v>
      </c>
      <c r="BG115" s="127">
        <v>0</v>
      </c>
      <c r="BH115" s="123">
        <v>0</v>
      </c>
      <c r="BI115" s="127">
        <v>0</v>
      </c>
      <c r="BJ115" s="127">
        <v>0</v>
      </c>
      <c r="BK115" s="123">
        <v>0</v>
      </c>
      <c r="BL115" s="140"/>
      <c r="BM115" s="140"/>
      <c r="BN115" s="140"/>
      <c r="BO115" s="142">
        <v>0</v>
      </c>
      <c r="BP115" s="142">
        <v>0</v>
      </c>
      <c r="BQ115" s="140">
        <v>0</v>
      </c>
      <c r="BR115" s="143"/>
      <c r="BS115" s="143"/>
      <c r="BT115" s="147"/>
      <c r="BU115" s="143"/>
      <c r="BV115" s="143"/>
      <c r="BW115" s="147"/>
      <c r="BX115" s="143"/>
      <c r="BY115" s="143"/>
      <c r="BZ115" s="143"/>
      <c r="CA115" s="143"/>
      <c r="CB115" s="143"/>
      <c r="CC115" s="147"/>
      <c r="CD115" s="143"/>
      <c r="CE115" s="143"/>
      <c r="CF115" s="143"/>
      <c r="CG115" s="143"/>
      <c r="CH115" s="143"/>
      <c r="CI115" s="147"/>
      <c r="CJ115" s="143"/>
      <c r="CK115" s="143"/>
      <c r="CL115" s="143"/>
      <c r="CM115" s="143"/>
      <c r="CN115" s="143"/>
      <c r="CO115" s="143"/>
      <c r="CP115" s="143"/>
      <c r="CQ115" s="143"/>
      <c r="CR115" s="143"/>
      <c r="GC115" s="120"/>
      <c r="GD115" s="120"/>
      <c r="GE115" s="120"/>
      <c r="GF115" s="120"/>
      <c r="GG115" s="120"/>
      <c r="GH115" s="120"/>
      <c r="GI115" s="120"/>
      <c r="GJ115" s="120"/>
      <c r="GK115" s="120"/>
      <c r="GL115" s="120"/>
      <c r="GM115" s="120"/>
      <c r="GN115" s="120"/>
      <c r="GO115" s="120"/>
      <c r="GP115" s="120"/>
      <c r="GQ115" s="120"/>
      <c r="GR115" s="120"/>
      <c r="GS115" s="120"/>
      <c r="GT115" s="120"/>
      <c r="GU115" s="120"/>
      <c r="GV115" s="120"/>
      <c r="GW115" s="120"/>
      <c r="GX115" s="120"/>
      <c r="GY115" s="120"/>
      <c r="GZ115" s="120"/>
      <c r="HA115" s="120"/>
      <c r="HB115" s="120"/>
      <c r="HC115" s="120"/>
      <c r="HD115" s="120"/>
      <c r="HE115" s="120"/>
      <c r="HF115" s="120"/>
      <c r="HG115" s="120"/>
      <c r="HH115" s="120"/>
      <c r="HI115" s="120"/>
      <c r="HJ115" s="120"/>
      <c r="HK115" s="120"/>
      <c r="HL115" s="120"/>
      <c r="HM115" s="120"/>
      <c r="HN115" s="120"/>
      <c r="HO115" s="120"/>
      <c r="HP115" s="120"/>
      <c r="HQ115" s="120"/>
      <c r="HR115" s="120"/>
      <c r="HS115" s="120"/>
      <c r="HT115" s="120"/>
      <c r="HU115" s="120"/>
      <c r="HV115" s="120"/>
      <c r="HW115" s="120"/>
      <c r="HX115" s="120"/>
      <c r="HY115" s="120"/>
      <c r="HZ115" s="120"/>
      <c r="IA115" s="120"/>
      <c r="IB115" s="120"/>
      <c r="IC115" s="120"/>
      <c r="ID115" s="120"/>
      <c r="IE115" s="120"/>
      <c r="IF115" s="120"/>
      <c r="IG115" s="120"/>
      <c r="IH115" s="120"/>
      <c r="II115" s="120"/>
      <c r="IJ115" s="120"/>
      <c r="IK115" s="120"/>
      <c r="IL115" s="120"/>
      <c r="IM115" s="120"/>
      <c r="IN115" s="120"/>
      <c r="IO115" s="120"/>
      <c r="IP115" s="120"/>
      <c r="IQ115" s="120"/>
      <c r="IR115" s="120"/>
      <c r="IS115" s="120"/>
      <c r="IT115" s="120"/>
      <c r="IU115" s="120"/>
      <c r="IV115" s="120"/>
      <c r="IW115" s="120"/>
      <c r="IX115" s="120"/>
      <c r="IY115" s="120"/>
      <c r="IZ115" s="120"/>
      <c r="JA115" s="120"/>
      <c r="JB115" s="120"/>
      <c r="JC115" s="120"/>
      <c r="JD115" s="120"/>
      <c r="JE115" s="120"/>
      <c r="JF115" s="120"/>
      <c r="JG115" s="120"/>
      <c r="JH115" s="120"/>
      <c r="JI115" s="120"/>
      <c r="JJ115" s="120"/>
      <c r="JK115" s="120"/>
      <c r="JL115" s="120"/>
      <c r="JM115" s="120"/>
      <c r="JN115" s="120"/>
      <c r="JO115" s="120"/>
      <c r="JP115" s="120"/>
      <c r="JQ115" s="120"/>
      <c r="JR115" s="120"/>
      <c r="JS115" s="120"/>
      <c r="JT115" s="120"/>
      <c r="JU115" s="120"/>
      <c r="JV115" s="120"/>
      <c r="JW115" s="120"/>
      <c r="JX115" s="120"/>
      <c r="JY115" s="120"/>
      <c r="JZ115" s="120"/>
      <c r="KA115" s="120"/>
      <c r="KB115" s="120"/>
      <c r="KC115" s="120"/>
      <c r="KD115" s="120"/>
      <c r="KE115" s="120"/>
      <c r="KF115" s="120"/>
      <c r="KG115" s="120"/>
      <c r="KH115" s="120"/>
      <c r="KI115" s="120"/>
      <c r="KJ115" s="120"/>
      <c r="KK115" s="120"/>
      <c r="KL115" s="120"/>
      <c r="KM115" s="120"/>
      <c r="KN115" s="120"/>
      <c r="KO115" s="120"/>
      <c r="KP115" s="120"/>
      <c r="KQ115" s="120"/>
      <c r="KR115" s="120"/>
      <c r="KS115" s="120"/>
      <c r="KT115" s="120"/>
      <c r="KU115" s="120"/>
      <c r="KV115" s="120"/>
      <c r="KW115" s="120"/>
      <c r="KX115" s="120"/>
      <c r="KY115" s="120"/>
      <c r="KZ115" s="120"/>
      <c r="LA115" s="120"/>
      <c r="LB115" s="120"/>
      <c r="LC115" s="120"/>
      <c r="LD115" s="120"/>
      <c r="LE115" s="120"/>
      <c r="LF115" s="120"/>
      <c r="LG115" s="120"/>
      <c r="LH115" s="120"/>
      <c r="LI115" s="120"/>
      <c r="LJ115" s="120"/>
      <c r="LK115" s="120"/>
      <c r="LL115" s="120"/>
      <c r="LM115" s="120"/>
      <c r="LN115" s="120"/>
      <c r="LO115" s="120"/>
      <c r="LP115" s="120"/>
      <c r="LQ115" s="120"/>
      <c r="LR115" s="120"/>
      <c r="LS115" s="120"/>
      <c r="LT115" s="120"/>
      <c r="LU115" s="120"/>
      <c r="LV115" s="120"/>
      <c r="LW115" s="120"/>
      <c r="LX115" s="120"/>
      <c r="LY115" s="120"/>
      <c r="LZ115" s="120"/>
      <c r="MA115" s="120"/>
      <c r="MB115" s="120"/>
      <c r="MC115" s="120"/>
      <c r="MD115" s="120"/>
      <c r="ME115" s="120"/>
      <c r="MF115" s="120"/>
      <c r="MG115" s="120"/>
      <c r="MH115" s="120"/>
      <c r="MI115" s="120"/>
      <c r="MJ115" s="120"/>
      <c r="MK115" s="120"/>
      <c r="ML115" s="120"/>
      <c r="MM115" s="120"/>
      <c r="MN115" s="120"/>
      <c r="MO115" s="120"/>
      <c r="MP115" s="120"/>
      <c r="MQ115" s="120"/>
      <c r="MR115" s="120"/>
      <c r="MS115" s="120"/>
      <c r="MT115" s="120"/>
      <c r="MU115" s="120"/>
      <c r="MV115" s="120"/>
      <c r="MW115" s="120"/>
      <c r="MX115" s="120"/>
      <c r="MY115" s="120"/>
      <c r="MZ115" s="120"/>
      <c r="NA115" s="120"/>
      <c r="NB115" s="120"/>
      <c r="NC115" s="120"/>
      <c r="ND115" s="120"/>
      <c r="NE115" s="120"/>
      <c r="NF115" s="120"/>
      <c r="NG115" s="120"/>
      <c r="NH115" s="120"/>
      <c r="NI115" s="120"/>
      <c r="NJ115" s="120"/>
      <c r="NK115" s="120"/>
      <c r="NL115" s="120"/>
      <c r="NM115" s="120"/>
      <c r="NN115" s="120"/>
      <c r="NO115" s="120"/>
      <c r="NP115" s="120"/>
      <c r="NQ115" s="120"/>
      <c r="NR115" s="120"/>
      <c r="NS115" s="120"/>
      <c r="NT115" s="120"/>
      <c r="NU115" s="120"/>
      <c r="NV115" s="120"/>
      <c r="NW115" s="120"/>
      <c r="NX115" s="120"/>
      <c r="NY115" s="120"/>
      <c r="NZ115" s="120"/>
      <c r="OA115" s="120"/>
      <c r="OB115" s="120"/>
      <c r="OC115" s="120"/>
      <c r="OD115" s="120"/>
      <c r="OE115" s="120"/>
      <c r="OF115" s="120"/>
      <c r="OG115" s="120"/>
      <c r="OH115" s="120"/>
      <c r="OI115" s="120"/>
      <c r="OJ115" s="120"/>
      <c r="OK115" s="120"/>
      <c r="OL115" s="120"/>
      <c r="OM115" s="120"/>
      <c r="ON115" s="120"/>
      <c r="OO115" s="120"/>
      <c r="OP115" s="120"/>
      <c r="OQ115" s="120"/>
      <c r="OR115" s="120"/>
      <c r="OS115" s="120"/>
      <c r="OT115" s="120"/>
      <c r="OU115" s="120"/>
      <c r="OV115" s="120"/>
      <c r="OW115" s="120"/>
      <c r="OX115" s="120"/>
      <c r="OY115" s="120"/>
      <c r="OZ115" s="120"/>
      <c r="PA115" s="120"/>
      <c r="PB115" s="120"/>
      <c r="PC115" s="120"/>
      <c r="PD115" s="120"/>
      <c r="PE115" s="120"/>
      <c r="PF115" s="120"/>
      <c r="PG115" s="120"/>
      <c r="PH115" s="120"/>
      <c r="PI115" s="120"/>
      <c r="PJ115" s="120"/>
      <c r="PK115" s="120"/>
      <c r="PL115" s="120"/>
      <c r="PM115" s="120"/>
      <c r="PN115" s="120"/>
      <c r="PO115" s="120"/>
      <c r="PP115" s="120"/>
      <c r="PQ115" s="120"/>
      <c r="PR115" s="120"/>
      <c r="PS115" s="120"/>
      <c r="PT115" s="120"/>
      <c r="PU115" s="120"/>
      <c r="PV115" s="120"/>
      <c r="PW115" s="120"/>
      <c r="PX115" s="120"/>
      <c r="PY115" s="120"/>
      <c r="PZ115" s="120"/>
      <c r="QA115" s="120"/>
      <c r="QB115" s="120"/>
      <c r="QC115" s="120"/>
      <c r="QD115" s="120"/>
      <c r="QE115" s="120"/>
      <c r="QF115" s="120"/>
      <c r="QG115" s="120"/>
      <c r="QH115" s="120"/>
      <c r="QI115" s="120"/>
      <c r="QJ115" s="120"/>
      <c r="QK115" s="120"/>
      <c r="QL115" s="120"/>
      <c r="QM115" s="120"/>
      <c r="QN115" s="120"/>
      <c r="QO115" s="120"/>
      <c r="QP115" s="120"/>
      <c r="QQ115" s="120"/>
      <c r="QR115" s="120"/>
      <c r="QS115" s="120"/>
      <c r="QT115" s="120"/>
      <c r="QU115" s="120"/>
      <c r="QV115" s="120"/>
      <c r="QW115" s="120"/>
      <c r="QX115" s="120"/>
      <c r="QY115" s="120"/>
      <c r="QZ115" s="120"/>
      <c r="RA115" s="120"/>
      <c r="RB115" s="120"/>
      <c r="RC115" s="120"/>
      <c r="RD115" s="120"/>
      <c r="RE115" s="120"/>
      <c r="RF115" s="120"/>
      <c r="RG115" s="120"/>
      <c r="RH115" s="120"/>
      <c r="RI115" s="120"/>
      <c r="RJ115" s="120"/>
      <c r="RK115" s="120"/>
      <c r="RL115" s="120"/>
      <c r="RM115" s="120"/>
      <c r="RN115" s="120"/>
      <c r="RO115" s="120"/>
      <c r="RP115" s="120"/>
      <c r="RQ115" s="120"/>
      <c r="RR115" s="120"/>
      <c r="RS115" s="120"/>
      <c r="RT115" s="120"/>
      <c r="RU115" s="120"/>
      <c r="RV115" s="120"/>
      <c r="RW115" s="120"/>
      <c r="RX115" s="120"/>
      <c r="RY115" s="120"/>
      <c r="RZ115" s="120"/>
      <c r="SA115" s="120"/>
      <c r="SB115" s="120"/>
      <c r="SC115" s="120"/>
      <c r="SD115" s="120"/>
      <c r="SE115" s="120"/>
      <c r="SF115" s="120"/>
      <c r="SG115" s="120"/>
      <c r="SH115" s="120"/>
      <c r="SI115" s="120"/>
      <c r="SJ115" s="120"/>
      <c r="SK115" s="120"/>
      <c r="SL115" s="120"/>
      <c r="SM115" s="120"/>
      <c r="SN115" s="120"/>
      <c r="SO115" s="120"/>
      <c r="SP115" s="120"/>
      <c r="SQ115" s="120"/>
      <c r="SR115" s="120"/>
      <c r="SS115" s="120"/>
      <c r="ST115" s="120"/>
      <c r="SU115" s="120"/>
      <c r="SV115" s="120"/>
      <c r="SW115" s="120"/>
      <c r="SX115" s="120"/>
      <c r="SY115" s="120"/>
      <c r="SZ115" s="120"/>
      <c r="TA115" s="120"/>
      <c r="TB115" s="120"/>
      <c r="TC115" s="120"/>
      <c r="TD115" s="120"/>
      <c r="TE115" s="120"/>
      <c r="TF115" s="120"/>
      <c r="TG115" s="120"/>
      <c r="TH115" s="120"/>
      <c r="TI115" s="120"/>
      <c r="TJ115" s="120"/>
      <c r="TK115" s="120"/>
      <c r="TL115" s="120"/>
      <c r="TM115" s="120"/>
      <c r="TN115" s="120"/>
      <c r="TO115" s="120"/>
      <c r="TP115" s="120"/>
      <c r="TQ115" s="120"/>
      <c r="TR115" s="120"/>
      <c r="TS115" s="120"/>
      <c r="TT115" s="120"/>
      <c r="TU115" s="120"/>
      <c r="TV115" s="120"/>
      <c r="TW115" s="120"/>
      <c r="TX115" s="120"/>
      <c r="TY115" s="120"/>
      <c r="TZ115" s="120"/>
      <c r="UA115" s="120"/>
      <c r="UB115" s="120"/>
      <c r="UC115" s="120"/>
      <c r="UD115" s="120"/>
      <c r="UE115" s="120"/>
      <c r="UF115" s="120"/>
      <c r="UG115" s="120"/>
    </row>
    <row r="116" spans="1:553" ht="36" customHeight="1" x14ac:dyDescent="0.25">
      <c r="A116" s="167" t="s">
        <v>64</v>
      </c>
      <c r="B116" s="31">
        <v>0</v>
      </c>
      <c r="C116" s="31">
        <v>0</v>
      </c>
      <c r="D116" s="31">
        <v>0</v>
      </c>
      <c r="E116" s="31">
        <v>0</v>
      </c>
      <c r="F116" s="31">
        <v>0</v>
      </c>
      <c r="G116" s="31">
        <v>0</v>
      </c>
      <c r="H116" s="31">
        <v>0</v>
      </c>
      <c r="I116" s="31">
        <v>0</v>
      </c>
      <c r="J116" s="31">
        <v>0</v>
      </c>
      <c r="K116" s="127"/>
      <c r="L116" s="127"/>
      <c r="M116" s="85"/>
      <c r="N116" s="85"/>
      <c r="O116" s="85"/>
      <c r="P116" s="85"/>
      <c r="Q116" s="127"/>
      <c r="R116" s="127"/>
      <c r="S116" s="127"/>
      <c r="T116" s="127"/>
      <c r="U116" s="85"/>
      <c r="V116" s="85"/>
      <c r="W116" s="85"/>
      <c r="X116" s="85"/>
      <c r="Y116" s="85"/>
      <c r="Z116" s="85"/>
      <c r="AA116" s="41"/>
      <c r="AB116" s="85"/>
      <c r="AC116" s="85"/>
      <c r="AD116" s="123"/>
      <c r="AE116" s="216"/>
      <c r="AF116" s="216"/>
      <c r="AG116" s="123">
        <f t="shared" si="61"/>
        <v>0</v>
      </c>
      <c r="AH116" s="216"/>
      <c r="AI116" s="216"/>
      <c r="AJ116" s="123">
        <f t="shared" si="62"/>
        <v>0</v>
      </c>
      <c r="AK116" s="216"/>
      <c r="AL116" s="216"/>
      <c r="AM116" s="123">
        <f t="shared" si="65"/>
        <v>0</v>
      </c>
      <c r="AN116" s="216"/>
      <c r="AO116" s="216"/>
      <c r="AP116" s="123">
        <f t="shared" si="66"/>
        <v>0</v>
      </c>
      <c r="AQ116" s="123"/>
      <c r="AR116" s="123"/>
      <c r="AS116" s="123"/>
      <c r="AT116" s="216"/>
      <c r="AU116" s="216"/>
      <c r="AV116" s="123">
        <f t="shared" si="67"/>
        <v>0</v>
      </c>
      <c r="AW116" s="216"/>
      <c r="AX116" s="216"/>
      <c r="AY116" s="123"/>
      <c r="AZ116" s="216"/>
      <c r="BA116" s="216"/>
      <c r="BB116" s="217"/>
      <c r="BC116" s="217"/>
      <c r="BD116" s="217"/>
      <c r="BE116" s="217"/>
      <c r="BF116" s="216"/>
      <c r="BG116" s="216"/>
      <c r="BH116" s="217"/>
      <c r="BI116" s="216"/>
      <c r="BJ116" s="216"/>
      <c r="BK116" s="217"/>
      <c r="BL116" s="216"/>
      <c r="BM116" s="216"/>
      <c r="BN116" s="217"/>
      <c r="BO116" s="216"/>
      <c r="BP116" s="216"/>
      <c r="BQ116" s="217"/>
      <c r="BR116" s="216"/>
      <c r="BS116" s="216"/>
      <c r="BT116" s="217"/>
      <c r="BU116" s="216"/>
      <c r="BV116" s="216"/>
      <c r="BW116" s="217"/>
      <c r="BX116" s="216"/>
      <c r="BY116" s="216"/>
      <c r="BZ116" s="217"/>
      <c r="CA116" s="216"/>
      <c r="CB116" s="216"/>
      <c r="CC116" s="217"/>
      <c r="CD116" s="216"/>
      <c r="CE116" s="216"/>
      <c r="CF116" s="216"/>
      <c r="CG116" s="216"/>
      <c r="CH116" s="216"/>
      <c r="CI116" s="217"/>
      <c r="CJ116" s="216"/>
      <c r="CK116" s="216"/>
      <c r="CL116" s="216"/>
      <c r="CM116" s="216"/>
      <c r="CN116" s="216"/>
      <c r="CO116" s="216"/>
      <c r="CP116" s="216"/>
      <c r="CQ116" s="216"/>
      <c r="CR116" s="216"/>
      <c r="GC116" s="120"/>
      <c r="GD116" s="120"/>
      <c r="GE116" s="120"/>
      <c r="GF116" s="120"/>
      <c r="GG116" s="120"/>
      <c r="GH116" s="120"/>
      <c r="GI116" s="120"/>
      <c r="GJ116" s="120"/>
      <c r="GK116" s="120"/>
      <c r="GL116" s="120"/>
      <c r="GM116" s="120"/>
      <c r="GN116" s="120"/>
      <c r="GO116" s="120"/>
      <c r="GP116" s="120"/>
      <c r="GQ116" s="120"/>
      <c r="GR116" s="120"/>
      <c r="GS116" s="120"/>
      <c r="GT116" s="120"/>
      <c r="GU116" s="120"/>
      <c r="GV116" s="120"/>
      <c r="GW116" s="120"/>
      <c r="GX116" s="120"/>
      <c r="GY116" s="120"/>
      <c r="GZ116" s="120"/>
      <c r="HA116" s="120"/>
      <c r="HB116" s="120"/>
      <c r="HC116" s="120"/>
      <c r="HD116" s="120"/>
      <c r="HE116" s="120"/>
      <c r="HF116" s="120"/>
      <c r="HG116" s="120"/>
      <c r="HH116" s="120"/>
      <c r="HI116" s="120"/>
      <c r="HJ116" s="120"/>
      <c r="HK116" s="120"/>
      <c r="HL116" s="120"/>
      <c r="HM116" s="120"/>
      <c r="HN116" s="120"/>
      <c r="HO116" s="120"/>
      <c r="HP116" s="120"/>
      <c r="HQ116" s="120"/>
      <c r="HR116" s="120"/>
      <c r="HS116" s="120"/>
      <c r="HT116" s="120"/>
      <c r="HU116" s="120"/>
      <c r="HV116" s="120"/>
      <c r="HW116" s="120"/>
      <c r="HX116" s="120"/>
      <c r="HY116" s="120"/>
      <c r="HZ116" s="120"/>
      <c r="IA116" s="120"/>
      <c r="IB116" s="120"/>
      <c r="IC116" s="120"/>
      <c r="ID116" s="120"/>
      <c r="IE116" s="120"/>
      <c r="IF116" s="120"/>
      <c r="IG116" s="120"/>
      <c r="IH116" s="120"/>
      <c r="II116" s="120"/>
      <c r="IJ116" s="120"/>
      <c r="IK116" s="120"/>
      <c r="IL116" s="120"/>
      <c r="IM116" s="120"/>
      <c r="IN116" s="120"/>
      <c r="IO116" s="120"/>
      <c r="IP116" s="120"/>
      <c r="IQ116" s="120"/>
      <c r="IR116" s="120"/>
      <c r="IS116" s="120"/>
      <c r="IT116" s="120"/>
      <c r="IU116" s="120"/>
      <c r="IV116" s="120"/>
      <c r="IW116" s="120"/>
      <c r="IX116" s="120"/>
      <c r="IY116" s="120"/>
      <c r="IZ116" s="120"/>
      <c r="JA116" s="120"/>
      <c r="JB116" s="120"/>
      <c r="JC116" s="120"/>
      <c r="JD116" s="120"/>
      <c r="JE116" s="120"/>
      <c r="JF116" s="120"/>
      <c r="JG116" s="120"/>
      <c r="JH116" s="120"/>
      <c r="JI116" s="120"/>
      <c r="JJ116" s="120"/>
      <c r="JK116" s="120"/>
      <c r="JL116" s="120"/>
      <c r="JM116" s="120"/>
      <c r="JN116" s="120"/>
      <c r="JO116" s="120"/>
      <c r="JP116" s="120"/>
      <c r="JQ116" s="120"/>
      <c r="JR116" s="120"/>
      <c r="JS116" s="120"/>
      <c r="JT116" s="120"/>
      <c r="JU116" s="120"/>
      <c r="JV116" s="120"/>
      <c r="JW116" s="120"/>
      <c r="JX116" s="120"/>
      <c r="JY116" s="120"/>
      <c r="JZ116" s="120"/>
      <c r="KA116" s="120"/>
      <c r="KB116" s="120"/>
      <c r="KC116" s="120"/>
      <c r="KD116" s="120"/>
      <c r="KE116" s="120"/>
      <c r="KF116" s="120"/>
      <c r="KG116" s="120"/>
      <c r="KH116" s="120"/>
      <c r="KI116" s="120"/>
      <c r="KJ116" s="120"/>
      <c r="KK116" s="120"/>
      <c r="KL116" s="120"/>
      <c r="KM116" s="120"/>
      <c r="KN116" s="120"/>
      <c r="KO116" s="120"/>
      <c r="KP116" s="120"/>
      <c r="KQ116" s="120"/>
      <c r="KR116" s="120"/>
      <c r="KS116" s="120"/>
      <c r="KT116" s="120"/>
      <c r="KU116" s="120"/>
      <c r="KV116" s="120"/>
      <c r="KW116" s="120"/>
      <c r="KX116" s="120"/>
      <c r="KY116" s="120"/>
      <c r="KZ116" s="120"/>
      <c r="LA116" s="120"/>
      <c r="LB116" s="120"/>
      <c r="LC116" s="120"/>
      <c r="LD116" s="120"/>
      <c r="LE116" s="120"/>
      <c r="LF116" s="120"/>
      <c r="LG116" s="120"/>
      <c r="LH116" s="120"/>
      <c r="LI116" s="120"/>
      <c r="LJ116" s="120"/>
      <c r="LK116" s="120"/>
      <c r="LL116" s="120"/>
      <c r="LM116" s="120"/>
      <c r="LN116" s="120"/>
      <c r="LO116" s="120"/>
      <c r="LP116" s="120"/>
      <c r="LQ116" s="120"/>
      <c r="LR116" s="120"/>
      <c r="LS116" s="120"/>
      <c r="LT116" s="120"/>
      <c r="LU116" s="120"/>
      <c r="LV116" s="120"/>
      <c r="LW116" s="120"/>
      <c r="LX116" s="120"/>
      <c r="LY116" s="120"/>
      <c r="LZ116" s="120"/>
      <c r="MA116" s="120"/>
      <c r="MB116" s="120"/>
      <c r="MC116" s="120"/>
      <c r="MD116" s="120"/>
      <c r="ME116" s="120"/>
      <c r="MF116" s="120"/>
      <c r="MG116" s="120"/>
      <c r="MH116" s="120"/>
      <c r="MI116" s="120"/>
      <c r="MJ116" s="120"/>
      <c r="MK116" s="120"/>
      <c r="ML116" s="120"/>
      <c r="MM116" s="120"/>
      <c r="MN116" s="120"/>
      <c r="MO116" s="120"/>
      <c r="MP116" s="120"/>
      <c r="MQ116" s="120"/>
      <c r="MR116" s="120"/>
      <c r="MS116" s="120"/>
      <c r="MT116" s="120"/>
      <c r="MU116" s="120"/>
      <c r="MV116" s="120"/>
      <c r="MW116" s="120"/>
      <c r="MX116" s="120"/>
      <c r="MY116" s="120"/>
      <c r="MZ116" s="120"/>
      <c r="NA116" s="120"/>
      <c r="NB116" s="120"/>
      <c r="NC116" s="120"/>
      <c r="ND116" s="120"/>
      <c r="NE116" s="120"/>
      <c r="NF116" s="120"/>
      <c r="NG116" s="120"/>
      <c r="NH116" s="120"/>
      <c r="NI116" s="120"/>
      <c r="NJ116" s="120"/>
      <c r="NK116" s="120"/>
      <c r="NL116" s="120"/>
      <c r="NM116" s="120"/>
      <c r="NN116" s="120"/>
      <c r="NO116" s="120"/>
      <c r="NP116" s="120"/>
      <c r="NQ116" s="120"/>
      <c r="NR116" s="120"/>
      <c r="NS116" s="120"/>
      <c r="NT116" s="120"/>
      <c r="NU116" s="120"/>
      <c r="NV116" s="120"/>
      <c r="NW116" s="120"/>
      <c r="NX116" s="120"/>
      <c r="NY116" s="120"/>
      <c r="NZ116" s="120"/>
      <c r="OA116" s="120"/>
      <c r="OB116" s="120"/>
      <c r="OC116" s="120"/>
      <c r="OD116" s="120"/>
      <c r="OE116" s="120"/>
      <c r="OF116" s="120"/>
      <c r="OG116" s="120"/>
      <c r="OH116" s="120"/>
      <c r="OI116" s="120"/>
      <c r="OJ116" s="120"/>
      <c r="OK116" s="120"/>
      <c r="OL116" s="120"/>
      <c r="OM116" s="120"/>
      <c r="ON116" s="120"/>
      <c r="OO116" s="120"/>
      <c r="OP116" s="120"/>
      <c r="OQ116" s="120"/>
      <c r="OR116" s="120"/>
      <c r="OS116" s="120"/>
      <c r="OT116" s="120"/>
      <c r="OU116" s="120"/>
      <c r="OV116" s="120"/>
      <c r="OW116" s="120"/>
      <c r="OX116" s="120"/>
      <c r="OY116" s="120"/>
      <c r="OZ116" s="120"/>
      <c r="PA116" s="120"/>
      <c r="PB116" s="120"/>
      <c r="PC116" s="120"/>
      <c r="PD116" s="120"/>
      <c r="PE116" s="120"/>
      <c r="PF116" s="120"/>
      <c r="PG116" s="120"/>
      <c r="PH116" s="120"/>
      <c r="PI116" s="120"/>
      <c r="PJ116" s="120"/>
      <c r="PK116" s="120"/>
      <c r="PL116" s="120"/>
      <c r="PM116" s="120"/>
      <c r="PN116" s="120"/>
      <c r="PO116" s="120"/>
      <c r="PP116" s="120"/>
      <c r="PQ116" s="120"/>
      <c r="PR116" s="120"/>
      <c r="PS116" s="120"/>
      <c r="PT116" s="120"/>
      <c r="PU116" s="120"/>
      <c r="PV116" s="120"/>
      <c r="PW116" s="120"/>
      <c r="PX116" s="120"/>
      <c r="PY116" s="120"/>
      <c r="PZ116" s="120"/>
      <c r="QA116" s="120"/>
      <c r="QB116" s="120"/>
      <c r="QC116" s="120"/>
      <c r="QD116" s="120"/>
      <c r="QE116" s="120"/>
      <c r="QF116" s="120"/>
      <c r="QG116" s="120"/>
      <c r="QH116" s="120"/>
      <c r="QI116" s="120"/>
      <c r="QJ116" s="120"/>
      <c r="QK116" s="120"/>
      <c r="QL116" s="120"/>
      <c r="QM116" s="120"/>
      <c r="QN116" s="120"/>
      <c r="QO116" s="120"/>
      <c r="QP116" s="120"/>
      <c r="QQ116" s="120"/>
      <c r="QR116" s="120"/>
      <c r="QS116" s="120"/>
      <c r="QT116" s="120"/>
      <c r="QU116" s="120"/>
      <c r="QV116" s="120"/>
      <c r="QW116" s="120"/>
      <c r="QX116" s="120"/>
      <c r="QY116" s="120"/>
      <c r="QZ116" s="120"/>
      <c r="RA116" s="120"/>
      <c r="RB116" s="120"/>
      <c r="RC116" s="120"/>
      <c r="RD116" s="120"/>
      <c r="RE116" s="120"/>
      <c r="RF116" s="120"/>
      <c r="RG116" s="120"/>
      <c r="RH116" s="120"/>
      <c r="RI116" s="120"/>
      <c r="RJ116" s="120"/>
      <c r="RK116" s="120"/>
      <c r="RL116" s="120"/>
      <c r="RM116" s="120"/>
      <c r="RN116" s="120"/>
      <c r="RO116" s="120"/>
      <c r="RP116" s="120"/>
      <c r="RQ116" s="120"/>
      <c r="RR116" s="120"/>
      <c r="RS116" s="120"/>
      <c r="RT116" s="120"/>
      <c r="RU116" s="120"/>
      <c r="RV116" s="120"/>
      <c r="RW116" s="120"/>
      <c r="RX116" s="120"/>
      <c r="RY116" s="120"/>
      <c r="RZ116" s="120"/>
      <c r="SA116" s="120"/>
      <c r="SB116" s="120"/>
      <c r="SC116" s="120"/>
      <c r="SD116" s="120"/>
      <c r="SE116" s="120"/>
      <c r="SF116" s="120"/>
      <c r="SG116" s="120"/>
      <c r="SH116" s="120"/>
      <c r="SI116" s="120"/>
      <c r="SJ116" s="120"/>
      <c r="SK116" s="120"/>
      <c r="SL116" s="120"/>
      <c r="SM116" s="120"/>
      <c r="SN116" s="120"/>
      <c r="SO116" s="120"/>
      <c r="SP116" s="120"/>
      <c r="SQ116" s="120"/>
      <c r="SR116" s="120"/>
      <c r="SS116" s="120"/>
      <c r="ST116" s="120"/>
      <c r="SU116" s="120"/>
      <c r="SV116" s="120"/>
      <c r="SW116" s="120"/>
      <c r="SX116" s="120"/>
      <c r="SY116" s="120"/>
      <c r="SZ116" s="120"/>
      <c r="TA116" s="120"/>
      <c r="TB116" s="120"/>
      <c r="TC116" s="120"/>
      <c r="TD116" s="120"/>
      <c r="TE116" s="120"/>
      <c r="TF116" s="120"/>
      <c r="TG116" s="120"/>
      <c r="TH116" s="120"/>
      <c r="TI116" s="120"/>
      <c r="TJ116" s="120"/>
      <c r="TK116" s="120"/>
      <c r="TL116" s="120"/>
      <c r="TM116" s="120"/>
      <c r="TN116" s="120"/>
      <c r="TO116" s="120"/>
      <c r="TP116" s="120"/>
      <c r="TQ116" s="120"/>
      <c r="TR116" s="120"/>
      <c r="TS116" s="120"/>
      <c r="TT116" s="120"/>
      <c r="TU116" s="120"/>
      <c r="TV116" s="120"/>
      <c r="TW116" s="120"/>
      <c r="TX116" s="120"/>
      <c r="TY116" s="120"/>
      <c r="TZ116" s="120"/>
      <c r="UA116" s="120"/>
      <c r="UB116" s="120"/>
      <c r="UC116" s="120"/>
      <c r="UD116" s="120"/>
      <c r="UE116" s="120"/>
      <c r="UF116" s="120"/>
      <c r="UG116" s="120"/>
    </row>
    <row r="117" spans="1:553" x14ac:dyDescent="0.25">
      <c r="A117" s="162" t="s">
        <v>65</v>
      </c>
      <c r="B117" s="31">
        <v>0</v>
      </c>
      <c r="C117" s="31">
        <v>0.121</v>
      </c>
      <c r="D117" s="31">
        <v>0.121</v>
      </c>
      <c r="E117" s="31">
        <v>0</v>
      </c>
      <c r="F117" s="31">
        <v>0.121</v>
      </c>
      <c r="G117" s="31">
        <v>0.121</v>
      </c>
      <c r="H117" s="31">
        <v>0</v>
      </c>
      <c r="I117" s="31">
        <v>0</v>
      </c>
      <c r="J117" s="31">
        <v>3.5400000000000001E-2</v>
      </c>
      <c r="K117" s="127">
        <v>3.5400000000000001E-2</v>
      </c>
      <c r="L117" s="127">
        <v>0</v>
      </c>
      <c r="M117" s="85"/>
      <c r="N117" s="85">
        <v>1.54E-2</v>
      </c>
      <c r="O117" s="85">
        <f t="shared" si="59"/>
        <v>1.54E-2</v>
      </c>
      <c r="P117" s="85"/>
      <c r="Q117" s="127">
        <v>0</v>
      </c>
      <c r="R117" s="127">
        <v>0.12239999999999999</v>
      </c>
      <c r="S117" s="127">
        <v>0.12239999999999999</v>
      </c>
      <c r="T117" s="127">
        <v>0</v>
      </c>
      <c r="U117" s="85">
        <v>0</v>
      </c>
      <c r="V117" s="85">
        <v>0.12239999999999999</v>
      </c>
      <c r="W117" s="85">
        <f>V117+U117</f>
        <v>0.12239999999999999</v>
      </c>
      <c r="X117" s="85">
        <v>0</v>
      </c>
      <c r="Y117" s="85">
        <v>0</v>
      </c>
      <c r="Z117" s="85">
        <v>2.24E-2</v>
      </c>
      <c r="AA117" s="41">
        <f>SUM(Y117:Z117)</f>
        <v>2.24E-2</v>
      </c>
      <c r="AB117" s="85">
        <v>0.12239999999999999</v>
      </c>
      <c r="AC117" s="85">
        <v>0</v>
      </c>
      <c r="AD117" s="123">
        <f t="shared" si="68"/>
        <v>0.12239999999999999</v>
      </c>
      <c r="AE117" s="127">
        <v>9.0499999999999997E-2</v>
      </c>
      <c r="AF117" s="127">
        <v>0</v>
      </c>
      <c r="AG117" s="123">
        <f t="shared" si="61"/>
        <v>9.0499999999999997E-2</v>
      </c>
      <c r="AH117" s="127">
        <v>5.91E-2</v>
      </c>
      <c r="AI117" s="127">
        <v>0</v>
      </c>
      <c r="AJ117" s="123">
        <f t="shared" si="62"/>
        <v>5.91E-2</v>
      </c>
      <c r="AK117" s="127">
        <v>0.12239999999999999</v>
      </c>
      <c r="AL117" s="127">
        <v>0</v>
      </c>
      <c r="AM117" s="123">
        <f t="shared" si="65"/>
        <v>0.12239999999999999</v>
      </c>
      <c r="AN117" s="127">
        <v>0.12239999999999999</v>
      </c>
      <c r="AO117" s="127">
        <v>0</v>
      </c>
      <c r="AP117" s="123">
        <f t="shared" si="66"/>
        <v>0.12239999999999999</v>
      </c>
      <c r="AQ117" s="123"/>
      <c r="AR117" s="123"/>
      <c r="AS117" s="123"/>
      <c r="AT117" s="127">
        <v>1.2239999999999999E-2</v>
      </c>
      <c r="AU117" s="127">
        <v>0</v>
      </c>
      <c r="AV117" s="123">
        <f t="shared" si="67"/>
        <v>1.2239999999999999E-2</v>
      </c>
      <c r="AW117" s="127">
        <v>1.2239999999999999E-2</v>
      </c>
      <c r="AX117" s="127">
        <v>0</v>
      </c>
      <c r="AY117" s="123">
        <f>AW117+AX117</f>
        <v>1.2239999999999999E-2</v>
      </c>
      <c r="AZ117" s="216"/>
      <c r="BA117" s="216"/>
      <c r="BB117" s="217"/>
      <c r="BC117" s="217">
        <v>7.7999999999999996E-3</v>
      </c>
      <c r="BD117" s="217">
        <v>0</v>
      </c>
      <c r="BE117" s="217">
        <f>SUM(BC117:BD117)</f>
        <v>7.7999999999999996E-3</v>
      </c>
      <c r="BF117" s="219">
        <v>0.13439999999999999</v>
      </c>
      <c r="BG117" s="219">
        <v>0</v>
      </c>
      <c r="BH117" s="226">
        <f>SUM(BF117:BG117)</f>
        <v>0.13439999999999999</v>
      </c>
      <c r="BI117" s="219">
        <v>0.159</v>
      </c>
      <c r="BJ117" s="219">
        <v>0</v>
      </c>
      <c r="BK117" s="226">
        <f>SUM(BI117:BJ117)</f>
        <v>0.159</v>
      </c>
      <c r="BL117" s="228">
        <v>0.14860000000000001</v>
      </c>
      <c r="BM117" s="228">
        <v>0</v>
      </c>
      <c r="BN117" s="226">
        <f>SUM(BL117:BM117)</f>
        <v>0.14860000000000001</v>
      </c>
      <c r="BO117" s="219">
        <v>0.11899999999999999</v>
      </c>
      <c r="BP117" s="219">
        <v>0</v>
      </c>
      <c r="BQ117" s="226">
        <f>SUM(BO117:BP117)</f>
        <v>0.11899999999999999</v>
      </c>
      <c r="BR117" s="228">
        <v>0.16</v>
      </c>
      <c r="BS117" s="228">
        <v>0</v>
      </c>
      <c r="BT117" s="226">
        <f>SUM(BR117:BS117)</f>
        <v>0.16</v>
      </c>
      <c r="BU117" s="228">
        <v>0.15909999999999999</v>
      </c>
      <c r="BV117" s="228">
        <v>0</v>
      </c>
      <c r="BW117" s="226">
        <f>SUM(BU117:BV117)</f>
        <v>0.15909999999999999</v>
      </c>
      <c r="BX117" s="228">
        <v>0.30009999999999998</v>
      </c>
      <c r="BY117" s="228">
        <v>0</v>
      </c>
      <c r="BZ117" s="226">
        <f>SUM(BX117:BY117)</f>
        <v>0.30009999999999998</v>
      </c>
      <c r="CA117" s="228">
        <v>0.57489999999999997</v>
      </c>
      <c r="CB117" s="228">
        <v>0</v>
      </c>
      <c r="CC117" s="226">
        <f>SUM(CA117:CB117)</f>
        <v>0.57489999999999997</v>
      </c>
      <c r="CD117" s="228">
        <v>0.55669999999999997</v>
      </c>
      <c r="CE117" s="228"/>
      <c r="CF117" s="226">
        <f>SUM(CD117:CE117)</f>
        <v>0.55669999999999997</v>
      </c>
      <c r="CG117" s="228">
        <v>1E-4</v>
      </c>
      <c r="CH117" s="216"/>
      <c r="CI117" s="226">
        <f>SUM(CG117:CH117)</f>
        <v>1E-4</v>
      </c>
      <c r="CJ117" s="228">
        <v>0</v>
      </c>
      <c r="CK117" s="228"/>
      <c r="CL117" s="226">
        <f>SUM(CJ117:CK117)</f>
        <v>0</v>
      </c>
      <c r="CM117" s="228">
        <v>0</v>
      </c>
      <c r="CN117" s="228"/>
      <c r="CO117" s="226">
        <f>SUM(CM117:CN117)</f>
        <v>0</v>
      </c>
      <c r="CP117" s="228"/>
      <c r="CQ117" s="228"/>
      <c r="CR117" s="226">
        <f>SUM(CP117:CQ117)</f>
        <v>0</v>
      </c>
      <c r="GC117" s="120"/>
      <c r="GD117" s="120"/>
      <c r="GE117" s="120"/>
      <c r="GF117" s="120"/>
      <c r="GG117" s="120"/>
      <c r="GH117" s="120"/>
      <c r="GI117" s="120"/>
      <c r="GJ117" s="120"/>
      <c r="GK117" s="120"/>
      <c r="GL117" s="120"/>
      <c r="GM117" s="120"/>
      <c r="GN117" s="120"/>
      <c r="GO117" s="120"/>
      <c r="GP117" s="120"/>
      <c r="GQ117" s="120"/>
      <c r="GR117" s="120"/>
      <c r="GS117" s="120"/>
      <c r="GT117" s="120"/>
      <c r="GU117" s="120"/>
      <c r="GV117" s="120"/>
      <c r="GW117" s="120"/>
      <c r="GX117" s="120"/>
      <c r="GY117" s="120"/>
      <c r="GZ117" s="120"/>
      <c r="HA117" s="120"/>
      <c r="HB117" s="120"/>
      <c r="HC117" s="120"/>
      <c r="HD117" s="120"/>
      <c r="HE117" s="120"/>
      <c r="HF117" s="120"/>
      <c r="HG117" s="120"/>
      <c r="HH117" s="120"/>
      <c r="HI117" s="120"/>
      <c r="HJ117" s="120"/>
      <c r="HK117" s="120"/>
      <c r="HL117" s="120"/>
      <c r="HM117" s="120"/>
      <c r="HN117" s="120"/>
      <c r="HO117" s="120"/>
      <c r="HP117" s="120"/>
      <c r="HQ117" s="120"/>
      <c r="HR117" s="120"/>
      <c r="HS117" s="120"/>
      <c r="HT117" s="120"/>
      <c r="HU117" s="120"/>
      <c r="HV117" s="120"/>
      <c r="HW117" s="120"/>
      <c r="HX117" s="120"/>
      <c r="HY117" s="120"/>
      <c r="HZ117" s="120"/>
      <c r="IA117" s="120"/>
      <c r="IB117" s="120"/>
      <c r="IC117" s="120"/>
      <c r="ID117" s="120"/>
      <c r="IE117" s="120"/>
      <c r="IF117" s="120"/>
      <c r="IG117" s="120"/>
      <c r="IH117" s="120"/>
      <c r="II117" s="120"/>
      <c r="IJ117" s="120"/>
      <c r="IK117" s="120"/>
      <c r="IL117" s="120"/>
      <c r="IM117" s="120"/>
      <c r="IN117" s="120"/>
      <c r="IO117" s="120"/>
      <c r="IP117" s="120"/>
      <c r="IQ117" s="120"/>
      <c r="IR117" s="120"/>
      <c r="IS117" s="120"/>
      <c r="IT117" s="120"/>
      <c r="IU117" s="120"/>
      <c r="IV117" s="120"/>
      <c r="IW117" s="120"/>
      <c r="IX117" s="120"/>
      <c r="IY117" s="120"/>
      <c r="IZ117" s="120"/>
      <c r="JA117" s="120"/>
      <c r="JB117" s="120"/>
      <c r="JC117" s="120"/>
      <c r="JD117" s="120"/>
      <c r="JE117" s="120"/>
      <c r="JF117" s="120"/>
      <c r="JG117" s="120"/>
      <c r="JH117" s="120"/>
      <c r="JI117" s="120"/>
      <c r="JJ117" s="120"/>
      <c r="JK117" s="120"/>
      <c r="JL117" s="120"/>
      <c r="JM117" s="120"/>
      <c r="JN117" s="120"/>
      <c r="JO117" s="120"/>
      <c r="JP117" s="120"/>
      <c r="JQ117" s="120"/>
      <c r="JR117" s="120"/>
      <c r="JS117" s="120"/>
      <c r="JT117" s="120"/>
      <c r="JU117" s="120"/>
      <c r="JV117" s="120"/>
      <c r="JW117" s="120"/>
      <c r="JX117" s="120"/>
      <c r="JY117" s="120"/>
      <c r="JZ117" s="120"/>
      <c r="KA117" s="120"/>
      <c r="KB117" s="120"/>
      <c r="KC117" s="120"/>
      <c r="KD117" s="120"/>
      <c r="KE117" s="120"/>
      <c r="KF117" s="120"/>
      <c r="KG117" s="120"/>
      <c r="KH117" s="120"/>
      <c r="KI117" s="120"/>
      <c r="KJ117" s="120"/>
      <c r="KK117" s="120"/>
      <c r="KL117" s="120"/>
      <c r="KM117" s="120"/>
      <c r="KN117" s="120"/>
      <c r="KO117" s="120"/>
      <c r="KP117" s="120"/>
      <c r="KQ117" s="120"/>
      <c r="KR117" s="120"/>
      <c r="KS117" s="120"/>
      <c r="KT117" s="120"/>
      <c r="KU117" s="120"/>
      <c r="KV117" s="120"/>
      <c r="KW117" s="120"/>
      <c r="KX117" s="120"/>
      <c r="KY117" s="120"/>
      <c r="KZ117" s="120"/>
      <c r="LA117" s="120"/>
      <c r="LB117" s="120"/>
      <c r="LC117" s="120"/>
      <c r="LD117" s="120"/>
      <c r="LE117" s="120"/>
      <c r="LF117" s="120"/>
      <c r="LG117" s="120"/>
      <c r="LH117" s="120"/>
      <c r="LI117" s="120"/>
      <c r="LJ117" s="120"/>
      <c r="LK117" s="120"/>
      <c r="LL117" s="120"/>
      <c r="LM117" s="120"/>
      <c r="LN117" s="120"/>
      <c r="LO117" s="120"/>
      <c r="LP117" s="120"/>
      <c r="LQ117" s="120"/>
      <c r="LR117" s="120"/>
      <c r="LS117" s="120"/>
      <c r="LT117" s="120"/>
      <c r="LU117" s="120"/>
      <c r="LV117" s="120"/>
      <c r="LW117" s="120"/>
      <c r="LX117" s="120"/>
      <c r="LY117" s="120"/>
      <c r="LZ117" s="120"/>
      <c r="MA117" s="120"/>
      <c r="MB117" s="120"/>
      <c r="MC117" s="120"/>
      <c r="MD117" s="120"/>
      <c r="ME117" s="120"/>
      <c r="MF117" s="120"/>
      <c r="MG117" s="120"/>
      <c r="MH117" s="120"/>
      <c r="MI117" s="120"/>
      <c r="MJ117" s="120"/>
      <c r="MK117" s="120"/>
      <c r="ML117" s="120"/>
      <c r="MM117" s="120"/>
      <c r="MN117" s="120"/>
      <c r="MO117" s="120"/>
      <c r="MP117" s="120"/>
      <c r="MQ117" s="120"/>
      <c r="MR117" s="120"/>
      <c r="MS117" s="120"/>
      <c r="MT117" s="120"/>
      <c r="MU117" s="120"/>
      <c r="MV117" s="120"/>
      <c r="MW117" s="120"/>
      <c r="MX117" s="120"/>
      <c r="MY117" s="120"/>
      <c r="MZ117" s="120"/>
      <c r="NA117" s="120"/>
      <c r="NB117" s="120"/>
      <c r="NC117" s="120"/>
      <c r="ND117" s="120"/>
      <c r="NE117" s="120"/>
      <c r="NF117" s="120"/>
      <c r="NG117" s="120"/>
      <c r="NH117" s="120"/>
      <c r="NI117" s="120"/>
      <c r="NJ117" s="120"/>
      <c r="NK117" s="120"/>
      <c r="NL117" s="120"/>
      <c r="NM117" s="120"/>
      <c r="NN117" s="120"/>
      <c r="NO117" s="120"/>
      <c r="NP117" s="120"/>
      <c r="NQ117" s="120"/>
      <c r="NR117" s="120"/>
      <c r="NS117" s="120"/>
      <c r="NT117" s="120"/>
      <c r="NU117" s="120"/>
      <c r="NV117" s="120"/>
      <c r="NW117" s="120"/>
      <c r="NX117" s="120"/>
      <c r="NY117" s="120"/>
      <c r="NZ117" s="120"/>
      <c r="OA117" s="120"/>
      <c r="OB117" s="120"/>
      <c r="OC117" s="120"/>
      <c r="OD117" s="120"/>
      <c r="OE117" s="120"/>
      <c r="OF117" s="120"/>
      <c r="OG117" s="120"/>
      <c r="OH117" s="120"/>
      <c r="OI117" s="120"/>
      <c r="OJ117" s="120"/>
      <c r="OK117" s="120"/>
      <c r="OL117" s="120"/>
      <c r="OM117" s="120"/>
      <c r="ON117" s="120"/>
      <c r="OO117" s="120"/>
      <c r="OP117" s="120"/>
      <c r="OQ117" s="120"/>
      <c r="OR117" s="120"/>
      <c r="OS117" s="120"/>
      <c r="OT117" s="120"/>
      <c r="OU117" s="120"/>
      <c r="OV117" s="120"/>
      <c r="OW117" s="120"/>
      <c r="OX117" s="120"/>
      <c r="OY117" s="120"/>
      <c r="OZ117" s="120"/>
      <c r="PA117" s="120"/>
      <c r="PB117" s="120"/>
      <c r="PC117" s="120"/>
      <c r="PD117" s="120"/>
      <c r="PE117" s="120"/>
      <c r="PF117" s="120"/>
      <c r="PG117" s="120"/>
      <c r="PH117" s="120"/>
      <c r="PI117" s="120"/>
      <c r="PJ117" s="120"/>
      <c r="PK117" s="120"/>
      <c r="PL117" s="120"/>
      <c r="PM117" s="120"/>
      <c r="PN117" s="120"/>
      <c r="PO117" s="120"/>
      <c r="PP117" s="120"/>
      <c r="PQ117" s="120"/>
      <c r="PR117" s="120"/>
      <c r="PS117" s="120"/>
      <c r="PT117" s="120"/>
      <c r="PU117" s="120"/>
      <c r="PV117" s="120"/>
      <c r="PW117" s="120"/>
      <c r="PX117" s="120"/>
      <c r="PY117" s="120"/>
      <c r="PZ117" s="120"/>
      <c r="QA117" s="120"/>
      <c r="QB117" s="120"/>
      <c r="QC117" s="120"/>
      <c r="QD117" s="120"/>
      <c r="QE117" s="120"/>
      <c r="QF117" s="120"/>
      <c r="QG117" s="120"/>
      <c r="QH117" s="120"/>
      <c r="QI117" s="120"/>
      <c r="QJ117" s="120"/>
      <c r="QK117" s="120"/>
      <c r="QL117" s="120"/>
      <c r="QM117" s="120"/>
      <c r="QN117" s="120"/>
      <c r="QO117" s="120"/>
      <c r="QP117" s="120"/>
      <c r="QQ117" s="120"/>
      <c r="QR117" s="120"/>
      <c r="QS117" s="120"/>
      <c r="QT117" s="120"/>
      <c r="QU117" s="120"/>
      <c r="QV117" s="120"/>
      <c r="QW117" s="120"/>
      <c r="QX117" s="120"/>
      <c r="QY117" s="120"/>
      <c r="QZ117" s="120"/>
      <c r="RA117" s="120"/>
      <c r="RB117" s="120"/>
      <c r="RC117" s="120"/>
      <c r="RD117" s="120"/>
      <c r="RE117" s="120"/>
      <c r="RF117" s="120"/>
      <c r="RG117" s="120"/>
      <c r="RH117" s="120"/>
      <c r="RI117" s="120"/>
      <c r="RJ117" s="120"/>
      <c r="RK117" s="120"/>
      <c r="RL117" s="120"/>
      <c r="RM117" s="120"/>
      <c r="RN117" s="120"/>
      <c r="RO117" s="120"/>
      <c r="RP117" s="120"/>
      <c r="RQ117" s="120"/>
      <c r="RR117" s="120"/>
      <c r="RS117" s="120"/>
      <c r="RT117" s="120"/>
      <c r="RU117" s="120"/>
      <c r="RV117" s="120"/>
      <c r="RW117" s="120"/>
      <c r="RX117" s="120"/>
      <c r="RY117" s="120"/>
      <c r="RZ117" s="120"/>
      <c r="SA117" s="120"/>
      <c r="SB117" s="120"/>
      <c r="SC117" s="120"/>
      <c r="SD117" s="120"/>
      <c r="SE117" s="120"/>
      <c r="SF117" s="120"/>
      <c r="SG117" s="120"/>
      <c r="SH117" s="120"/>
      <c r="SI117" s="120"/>
      <c r="SJ117" s="120"/>
      <c r="SK117" s="120"/>
      <c r="SL117" s="120"/>
      <c r="SM117" s="120"/>
      <c r="SN117" s="120"/>
      <c r="SO117" s="120"/>
      <c r="SP117" s="120"/>
      <c r="SQ117" s="120"/>
      <c r="SR117" s="120"/>
      <c r="SS117" s="120"/>
      <c r="ST117" s="120"/>
      <c r="SU117" s="120"/>
      <c r="SV117" s="120"/>
      <c r="SW117" s="120"/>
      <c r="SX117" s="120"/>
      <c r="SY117" s="120"/>
      <c r="SZ117" s="120"/>
      <c r="TA117" s="120"/>
      <c r="TB117" s="120"/>
      <c r="TC117" s="120"/>
      <c r="TD117" s="120"/>
      <c r="TE117" s="120"/>
      <c r="TF117" s="120"/>
      <c r="TG117" s="120"/>
      <c r="TH117" s="120"/>
      <c r="TI117" s="120"/>
      <c r="TJ117" s="120"/>
      <c r="TK117" s="120"/>
      <c r="TL117" s="120"/>
      <c r="TM117" s="120"/>
      <c r="TN117" s="120"/>
      <c r="TO117" s="120"/>
      <c r="TP117" s="120"/>
      <c r="TQ117" s="120"/>
      <c r="TR117" s="120"/>
      <c r="TS117" s="120"/>
      <c r="TT117" s="120"/>
      <c r="TU117" s="120"/>
      <c r="TV117" s="120"/>
      <c r="TW117" s="120"/>
      <c r="TX117" s="120"/>
      <c r="TY117" s="120"/>
      <c r="TZ117" s="120"/>
      <c r="UA117" s="120"/>
      <c r="UB117" s="120"/>
      <c r="UC117" s="120"/>
      <c r="UD117" s="120"/>
      <c r="UE117" s="120"/>
      <c r="UF117" s="120"/>
      <c r="UG117" s="120"/>
    </row>
    <row r="118" spans="1:553" ht="37.5" x14ac:dyDescent="0.25">
      <c r="A118" s="167" t="s">
        <v>66</v>
      </c>
      <c r="B118" s="31"/>
      <c r="C118" s="31"/>
      <c r="D118" s="31"/>
      <c r="E118" s="31"/>
      <c r="F118" s="31"/>
      <c r="G118" s="31"/>
      <c r="H118" s="31"/>
      <c r="I118" s="31"/>
      <c r="J118" s="31"/>
      <c r="K118" s="127"/>
      <c r="L118" s="127"/>
      <c r="M118" s="85"/>
      <c r="N118" s="85"/>
      <c r="O118" s="85"/>
      <c r="P118" s="85"/>
      <c r="Q118" s="127"/>
      <c r="R118" s="127"/>
      <c r="S118" s="127"/>
      <c r="T118" s="127"/>
      <c r="U118" s="85"/>
      <c r="V118" s="85"/>
      <c r="W118" s="85"/>
      <c r="X118" s="85"/>
      <c r="Y118" s="85"/>
      <c r="Z118" s="85"/>
      <c r="AA118" s="41"/>
      <c r="AB118" s="85"/>
      <c r="AC118" s="85"/>
      <c r="AD118" s="123"/>
      <c r="AE118" s="216"/>
      <c r="AF118" s="216"/>
      <c r="AG118" s="123"/>
      <c r="AH118" s="216"/>
      <c r="AI118" s="216"/>
      <c r="AJ118" s="123"/>
      <c r="AK118" s="216"/>
      <c r="AL118" s="216"/>
      <c r="AM118" s="123"/>
      <c r="AN118" s="216"/>
      <c r="AO118" s="216"/>
      <c r="AP118" s="123"/>
      <c r="AQ118" s="123"/>
      <c r="AR118" s="123"/>
      <c r="AS118" s="123"/>
      <c r="AT118" s="216"/>
      <c r="AU118" s="216"/>
      <c r="AV118" s="123"/>
      <c r="AW118" s="219"/>
      <c r="AX118" s="219"/>
      <c r="AY118" s="123"/>
      <c r="AZ118" s="216"/>
      <c r="BA118" s="216"/>
      <c r="BB118" s="217"/>
      <c r="BC118" s="217"/>
      <c r="BD118" s="217"/>
      <c r="BE118" s="217"/>
      <c r="BF118" s="216"/>
      <c r="BG118" s="216"/>
      <c r="BH118" s="217"/>
      <c r="BI118" s="216"/>
      <c r="BJ118" s="216"/>
      <c r="BK118" s="217"/>
      <c r="BL118" s="216"/>
      <c r="BM118" s="216"/>
      <c r="BN118" s="217"/>
      <c r="BO118" s="216"/>
      <c r="BP118" s="216"/>
      <c r="BQ118" s="217"/>
      <c r="BR118" s="216"/>
      <c r="BS118" s="216"/>
      <c r="BT118" s="217"/>
      <c r="BU118" s="216"/>
      <c r="BV118" s="216"/>
      <c r="BW118" s="217"/>
      <c r="BX118" s="216"/>
      <c r="BY118" s="216"/>
      <c r="BZ118" s="217"/>
      <c r="CA118" s="216"/>
      <c r="CB118" s="216"/>
      <c r="CC118" s="217"/>
      <c r="CD118" s="216"/>
      <c r="CE118" s="216"/>
      <c r="CF118" s="216"/>
      <c r="CG118" s="216"/>
      <c r="CH118" s="216"/>
      <c r="CI118" s="217"/>
      <c r="CJ118" s="216"/>
      <c r="CK118" s="216"/>
      <c r="CL118" s="216"/>
      <c r="CM118" s="216"/>
      <c r="CN118" s="216"/>
      <c r="CO118" s="216"/>
      <c r="CP118" s="216"/>
      <c r="CQ118" s="216"/>
      <c r="CR118" s="216"/>
      <c r="GC118" s="120"/>
      <c r="GD118" s="120"/>
      <c r="GE118" s="120"/>
      <c r="GF118" s="120"/>
      <c r="GG118" s="120"/>
      <c r="GH118" s="120"/>
      <c r="GI118" s="120"/>
      <c r="GJ118" s="120"/>
      <c r="GK118" s="120"/>
      <c r="GL118" s="120"/>
      <c r="GM118" s="120"/>
      <c r="GN118" s="120"/>
      <c r="GO118" s="120"/>
      <c r="GP118" s="120"/>
      <c r="GQ118" s="120"/>
      <c r="GR118" s="120"/>
      <c r="GS118" s="120"/>
      <c r="GT118" s="120"/>
      <c r="GU118" s="120"/>
      <c r="GV118" s="120"/>
      <c r="GW118" s="120"/>
      <c r="GX118" s="120"/>
      <c r="GY118" s="120"/>
      <c r="GZ118" s="120"/>
      <c r="HA118" s="120"/>
      <c r="HB118" s="120"/>
      <c r="HC118" s="120"/>
      <c r="HD118" s="120"/>
      <c r="HE118" s="120"/>
      <c r="HF118" s="120"/>
      <c r="HG118" s="120"/>
      <c r="HH118" s="120"/>
      <c r="HI118" s="120"/>
      <c r="HJ118" s="120"/>
      <c r="HK118" s="120"/>
      <c r="HL118" s="120"/>
      <c r="HM118" s="120"/>
      <c r="HN118" s="120"/>
      <c r="HO118" s="120"/>
      <c r="HP118" s="120"/>
      <c r="HQ118" s="120"/>
      <c r="HR118" s="120"/>
      <c r="HS118" s="120"/>
      <c r="HT118" s="120"/>
      <c r="HU118" s="120"/>
      <c r="HV118" s="120"/>
      <c r="HW118" s="120"/>
      <c r="HX118" s="120"/>
      <c r="HY118" s="120"/>
      <c r="HZ118" s="120"/>
      <c r="IA118" s="120"/>
      <c r="IB118" s="120"/>
      <c r="IC118" s="120"/>
      <c r="ID118" s="120"/>
      <c r="IE118" s="120"/>
      <c r="IF118" s="120"/>
      <c r="IG118" s="120"/>
      <c r="IH118" s="120"/>
      <c r="II118" s="120"/>
      <c r="IJ118" s="120"/>
      <c r="IK118" s="120"/>
      <c r="IL118" s="120"/>
      <c r="IM118" s="120"/>
      <c r="IN118" s="120"/>
      <c r="IO118" s="120"/>
      <c r="IP118" s="120"/>
      <c r="IQ118" s="120"/>
      <c r="IR118" s="120"/>
      <c r="IS118" s="120"/>
      <c r="IT118" s="120"/>
      <c r="IU118" s="120"/>
      <c r="IV118" s="120"/>
      <c r="IW118" s="120"/>
      <c r="IX118" s="120"/>
      <c r="IY118" s="120"/>
      <c r="IZ118" s="120"/>
      <c r="JA118" s="120"/>
      <c r="JB118" s="120"/>
      <c r="JC118" s="120"/>
      <c r="JD118" s="120"/>
      <c r="JE118" s="120"/>
      <c r="JF118" s="120"/>
      <c r="JG118" s="120"/>
      <c r="JH118" s="120"/>
      <c r="JI118" s="120"/>
      <c r="JJ118" s="120"/>
      <c r="JK118" s="120"/>
      <c r="JL118" s="120"/>
      <c r="JM118" s="120"/>
      <c r="JN118" s="120"/>
      <c r="JO118" s="120"/>
      <c r="JP118" s="120"/>
      <c r="JQ118" s="120"/>
      <c r="JR118" s="120"/>
      <c r="JS118" s="120"/>
      <c r="JT118" s="120"/>
      <c r="JU118" s="120"/>
      <c r="JV118" s="120"/>
      <c r="JW118" s="120"/>
      <c r="JX118" s="120"/>
      <c r="JY118" s="120"/>
      <c r="JZ118" s="120"/>
      <c r="KA118" s="120"/>
      <c r="KB118" s="120"/>
      <c r="KC118" s="120"/>
      <c r="KD118" s="120"/>
      <c r="KE118" s="120"/>
      <c r="KF118" s="120"/>
      <c r="KG118" s="120"/>
      <c r="KH118" s="120"/>
      <c r="KI118" s="120"/>
      <c r="KJ118" s="120"/>
      <c r="KK118" s="120"/>
      <c r="KL118" s="120"/>
      <c r="KM118" s="120"/>
      <c r="KN118" s="120"/>
      <c r="KO118" s="120"/>
      <c r="KP118" s="120"/>
      <c r="KQ118" s="120"/>
      <c r="KR118" s="120"/>
      <c r="KS118" s="120"/>
      <c r="KT118" s="120"/>
      <c r="KU118" s="120"/>
      <c r="KV118" s="120"/>
      <c r="KW118" s="120"/>
      <c r="KX118" s="120"/>
      <c r="KY118" s="120"/>
      <c r="KZ118" s="120"/>
      <c r="LA118" s="120"/>
      <c r="LB118" s="120"/>
      <c r="LC118" s="120"/>
      <c r="LD118" s="120"/>
      <c r="LE118" s="120"/>
      <c r="LF118" s="120"/>
      <c r="LG118" s="120"/>
      <c r="LH118" s="120"/>
      <c r="LI118" s="120"/>
      <c r="LJ118" s="120"/>
      <c r="LK118" s="120"/>
      <c r="LL118" s="120"/>
      <c r="LM118" s="120"/>
      <c r="LN118" s="120"/>
      <c r="LO118" s="120"/>
      <c r="LP118" s="120"/>
      <c r="LQ118" s="120"/>
      <c r="LR118" s="120"/>
      <c r="LS118" s="120"/>
      <c r="LT118" s="120"/>
      <c r="LU118" s="120"/>
      <c r="LV118" s="120"/>
      <c r="LW118" s="120"/>
      <c r="LX118" s="120"/>
      <c r="LY118" s="120"/>
      <c r="LZ118" s="120"/>
      <c r="MA118" s="120"/>
      <c r="MB118" s="120"/>
      <c r="MC118" s="120"/>
      <c r="MD118" s="120"/>
      <c r="ME118" s="120"/>
      <c r="MF118" s="120"/>
      <c r="MG118" s="120"/>
      <c r="MH118" s="120"/>
      <c r="MI118" s="120"/>
      <c r="MJ118" s="120"/>
      <c r="MK118" s="120"/>
      <c r="ML118" s="120"/>
      <c r="MM118" s="120"/>
      <c r="MN118" s="120"/>
      <c r="MO118" s="120"/>
      <c r="MP118" s="120"/>
      <c r="MQ118" s="120"/>
      <c r="MR118" s="120"/>
      <c r="MS118" s="120"/>
      <c r="MT118" s="120"/>
      <c r="MU118" s="120"/>
      <c r="MV118" s="120"/>
      <c r="MW118" s="120"/>
      <c r="MX118" s="120"/>
      <c r="MY118" s="120"/>
      <c r="MZ118" s="120"/>
      <c r="NA118" s="120"/>
      <c r="NB118" s="120"/>
      <c r="NC118" s="120"/>
      <c r="ND118" s="120"/>
      <c r="NE118" s="120"/>
      <c r="NF118" s="120"/>
      <c r="NG118" s="120"/>
      <c r="NH118" s="120"/>
      <c r="NI118" s="120"/>
      <c r="NJ118" s="120"/>
      <c r="NK118" s="120"/>
      <c r="NL118" s="120"/>
      <c r="NM118" s="120"/>
      <c r="NN118" s="120"/>
      <c r="NO118" s="120"/>
      <c r="NP118" s="120"/>
      <c r="NQ118" s="120"/>
      <c r="NR118" s="120"/>
      <c r="NS118" s="120"/>
      <c r="NT118" s="120"/>
      <c r="NU118" s="120"/>
      <c r="NV118" s="120"/>
      <c r="NW118" s="120"/>
      <c r="NX118" s="120"/>
      <c r="NY118" s="120"/>
      <c r="NZ118" s="120"/>
      <c r="OA118" s="120"/>
      <c r="OB118" s="120"/>
      <c r="OC118" s="120"/>
      <c r="OD118" s="120"/>
      <c r="OE118" s="120"/>
      <c r="OF118" s="120"/>
      <c r="OG118" s="120"/>
      <c r="OH118" s="120"/>
      <c r="OI118" s="120"/>
      <c r="OJ118" s="120"/>
      <c r="OK118" s="120"/>
      <c r="OL118" s="120"/>
      <c r="OM118" s="120"/>
      <c r="ON118" s="120"/>
      <c r="OO118" s="120"/>
      <c r="OP118" s="120"/>
      <c r="OQ118" s="120"/>
      <c r="OR118" s="120"/>
      <c r="OS118" s="120"/>
      <c r="OT118" s="120"/>
      <c r="OU118" s="120"/>
      <c r="OV118" s="120"/>
      <c r="OW118" s="120"/>
      <c r="OX118" s="120"/>
      <c r="OY118" s="120"/>
      <c r="OZ118" s="120"/>
      <c r="PA118" s="120"/>
      <c r="PB118" s="120"/>
      <c r="PC118" s="120"/>
      <c r="PD118" s="120"/>
      <c r="PE118" s="120"/>
      <c r="PF118" s="120"/>
      <c r="PG118" s="120"/>
      <c r="PH118" s="120"/>
      <c r="PI118" s="120"/>
      <c r="PJ118" s="120"/>
      <c r="PK118" s="120"/>
      <c r="PL118" s="120"/>
      <c r="PM118" s="120"/>
      <c r="PN118" s="120"/>
      <c r="PO118" s="120"/>
      <c r="PP118" s="120"/>
      <c r="PQ118" s="120"/>
      <c r="PR118" s="120"/>
      <c r="PS118" s="120"/>
      <c r="PT118" s="120"/>
      <c r="PU118" s="120"/>
      <c r="PV118" s="120"/>
      <c r="PW118" s="120"/>
      <c r="PX118" s="120"/>
      <c r="PY118" s="120"/>
      <c r="PZ118" s="120"/>
      <c r="QA118" s="120"/>
      <c r="QB118" s="120"/>
      <c r="QC118" s="120"/>
      <c r="QD118" s="120"/>
      <c r="QE118" s="120"/>
      <c r="QF118" s="120"/>
      <c r="QG118" s="120"/>
      <c r="QH118" s="120"/>
      <c r="QI118" s="120"/>
      <c r="QJ118" s="120"/>
      <c r="QK118" s="120"/>
      <c r="QL118" s="120"/>
      <c r="QM118" s="120"/>
      <c r="QN118" s="120"/>
      <c r="QO118" s="120"/>
      <c r="QP118" s="120"/>
      <c r="QQ118" s="120"/>
      <c r="QR118" s="120"/>
      <c r="QS118" s="120"/>
      <c r="QT118" s="120"/>
      <c r="QU118" s="120"/>
      <c r="QV118" s="120"/>
      <c r="QW118" s="120"/>
      <c r="QX118" s="120"/>
      <c r="QY118" s="120"/>
      <c r="QZ118" s="120"/>
      <c r="RA118" s="120"/>
      <c r="RB118" s="120"/>
      <c r="RC118" s="120"/>
      <c r="RD118" s="120"/>
      <c r="RE118" s="120"/>
      <c r="RF118" s="120"/>
      <c r="RG118" s="120"/>
      <c r="RH118" s="120"/>
      <c r="RI118" s="120"/>
      <c r="RJ118" s="120"/>
      <c r="RK118" s="120"/>
      <c r="RL118" s="120"/>
      <c r="RM118" s="120"/>
      <c r="RN118" s="120"/>
      <c r="RO118" s="120"/>
      <c r="RP118" s="120"/>
      <c r="RQ118" s="120"/>
      <c r="RR118" s="120"/>
      <c r="RS118" s="120"/>
      <c r="RT118" s="120"/>
      <c r="RU118" s="120"/>
      <c r="RV118" s="120"/>
      <c r="RW118" s="120"/>
      <c r="RX118" s="120"/>
      <c r="RY118" s="120"/>
      <c r="RZ118" s="120"/>
      <c r="SA118" s="120"/>
      <c r="SB118" s="120"/>
      <c r="SC118" s="120"/>
      <c r="SD118" s="120"/>
      <c r="SE118" s="120"/>
      <c r="SF118" s="120"/>
      <c r="SG118" s="120"/>
      <c r="SH118" s="120"/>
      <c r="SI118" s="120"/>
      <c r="SJ118" s="120"/>
      <c r="SK118" s="120"/>
      <c r="SL118" s="120"/>
      <c r="SM118" s="120"/>
      <c r="SN118" s="120"/>
      <c r="SO118" s="120"/>
      <c r="SP118" s="120"/>
      <c r="SQ118" s="120"/>
      <c r="SR118" s="120"/>
      <c r="SS118" s="120"/>
      <c r="ST118" s="120"/>
      <c r="SU118" s="120"/>
      <c r="SV118" s="120"/>
      <c r="SW118" s="120"/>
      <c r="SX118" s="120"/>
      <c r="SY118" s="120"/>
      <c r="SZ118" s="120"/>
      <c r="TA118" s="120"/>
      <c r="TB118" s="120"/>
      <c r="TC118" s="120"/>
      <c r="TD118" s="120"/>
      <c r="TE118" s="120"/>
      <c r="TF118" s="120"/>
      <c r="TG118" s="120"/>
      <c r="TH118" s="120"/>
      <c r="TI118" s="120"/>
      <c r="TJ118" s="120"/>
      <c r="TK118" s="120"/>
      <c r="TL118" s="120"/>
      <c r="TM118" s="120"/>
      <c r="TN118" s="120"/>
      <c r="TO118" s="120"/>
      <c r="TP118" s="120"/>
      <c r="TQ118" s="120"/>
      <c r="TR118" s="120"/>
      <c r="TS118" s="120"/>
      <c r="TT118" s="120"/>
      <c r="TU118" s="120"/>
      <c r="TV118" s="120"/>
      <c r="TW118" s="120"/>
      <c r="TX118" s="120"/>
      <c r="TY118" s="120"/>
      <c r="TZ118" s="120"/>
      <c r="UA118" s="120"/>
      <c r="UB118" s="120"/>
      <c r="UC118" s="120"/>
      <c r="UD118" s="120"/>
      <c r="UE118" s="120"/>
      <c r="UF118" s="120"/>
      <c r="UG118" s="120"/>
    </row>
    <row r="119" spans="1:553" x14ac:dyDescent="0.25">
      <c r="A119" s="162" t="s">
        <v>67</v>
      </c>
      <c r="B119" s="31">
        <v>0</v>
      </c>
      <c r="C119" s="31">
        <v>1.7867999999999999</v>
      </c>
      <c r="D119" s="31">
        <v>1.7867999999999999</v>
      </c>
      <c r="E119" s="31">
        <v>0</v>
      </c>
      <c r="F119" s="31">
        <v>1.7867999999999999</v>
      </c>
      <c r="G119" s="31">
        <v>1.7867999999999999</v>
      </c>
      <c r="H119" s="31">
        <v>0</v>
      </c>
      <c r="I119" s="31">
        <v>0</v>
      </c>
      <c r="J119" s="31">
        <v>1.0226999999999999</v>
      </c>
      <c r="K119" s="127">
        <v>1.0226999999999999</v>
      </c>
      <c r="L119" s="127">
        <v>0</v>
      </c>
      <c r="M119" s="85">
        <v>0</v>
      </c>
      <c r="N119" s="85">
        <v>0.61319999999999997</v>
      </c>
      <c r="O119" s="85">
        <f t="shared" si="59"/>
        <v>0.61319999999999997</v>
      </c>
      <c r="P119" s="85"/>
      <c r="Q119" s="127">
        <v>0</v>
      </c>
      <c r="R119" s="127">
        <v>0</v>
      </c>
      <c r="S119" s="127">
        <v>1.7867999999999999</v>
      </c>
      <c r="T119" s="127">
        <v>0</v>
      </c>
      <c r="U119" s="85">
        <v>0</v>
      </c>
      <c r="V119" s="85">
        <v>2.34</v>
      </c>
      <c r="W119" s="85">
        <f>V119+U119</f>
        <v>2.34</v>
      </c>
      <c r="X119" s="85">
        <v>0</v>
      </c>
      <c r="Y119" s="85">
        <v>0</v>
      </c>
      <c r="Z119" s="85">
        <v>1.7548999999999999</v>
      </c>
      <c r="AA119" s="41">
        <f>SUM(Y119:Z119)</f>
        <v>1.7548999999999999</v>
      </c>
      <c r="AB119" s="85">
        <v>2.78</v>
      </c>
      <c r="AC119" s="85">
        <v>0</v>
      </c>
      <c r="AD119" s="123">
        <f t="shared" si="68"/>
        <v>2.78</v>
      </c>
      <c r="AE119" s="127">
        <v>5.1550000000000002</v>
      </c>
      <c r="AF119" s="127">
        <v>0</v>
      </c>
      <c r="AG119" s="123">
        <f t="shared" si="61"/>
        <v>5.1550000000000002</v>
      </c>
      <c r="AH119" s="127">
        <v>4.3563999999999998</v>
      </c>
      <c r="AI119" s="127">
        <v>0</v>
      </c>
      <c r="AJ119" s="123">
        <f t="shared" si="62"/>
        <v>4.3563999999999998</v>
      </c>
      <c r="AK119" s="127">
        <v>4.2809999999999997</v>
      </c>
      <c r="AL119" s="127">
        <v>0</v>
      </c>
      <c r="AM119" s="123">
        <f t="shared" si="65"/>
        <v>4.2809999999999997</v>
      </c>
      <c r="AN119" s="127">
        <v>3.6695000000000002</v>
      </c>
      <c r="AO119" s="127">
        <v>0</v>
      </c>
      <c r="AP119" s="123">
        <f t="shared" si="66"/>
        <v>3.6695000000000002</v>
      </c>
      <c r="AQ119" s="123">
        <v>3.6545000000000001</v>
      </c>
      <c r="AR119" s="123">
        <v>0</v>
      </c>
      <c r="AS119" s="123">
        <f>SUM(AQ119:AR119)</f>
        <v>3.6545000000000001</v>
      </c>
      <c r="AT119" s="127">
        <v>4</v>
      </c>
      <c r="AU119" s="127">
        <v>0</v>
      </c>
      <c r="AV119" s="123">
        <f t="shared" si="67"/>
        <v>4</v>
      </c>
      <c r="AW119" s="127">
        <v>4</v>
      </c>
      <c r="AX119" s="127">
        <v>0</v>
      </c>
      <c r="AY119" s="123">
        <f>AW119+AX119</f>
        <v>4</v>
      </c>
      <c r="AZ119" s="219">
        <v>1.05</v>
      </c>
      <c r="BA119" s="219">
        <v>0</v>
      </c>
      <c r="BB119" s="226">
        <f>SUM(AZ119:BA119)</f>
        <v>1.05</v>
      </c>
      <c r="BC119" s="226">
        <v>0.76029999999999998</v>
      </c>
      <c r="BD119" s="226">
        <v>0</v>
      </c>
      <c r="BE119" s="226">
        <f>SUM(BC119:BD119)</f>
        <v>0.76029999999999998</v>
      </c>
      <c r="BF119" s="219">
        <v>2.95</v>
      </c>
      <c r="BG119" s="219">
        <v>0</v>
      </c>
      <c r="BH119" s="226">
        <f>SUM(BF119:BG119)</f>
        <v>2.95</v>
      </c>
      <c r="BI119" s="226">
        <v>5.0999999999999996</v>
      </c>
      <c r="BJ119" s="226">
        <v>0</v>
      </c>
      <c r="BK119" s="226">
        <f>SUM(BI119:BJ119)</f>
        <v>5.0999999999999996</v>
      </c>
      <c r="BL119" s="228">
        <v>5.0396000000000001</v>
      </c>
      <c r="BM119" s="228">
        <v>0</v>
      </c>
      <c r="BN119" s="226">
        <f>SUM(BL119:BM119)</f>
        <v>5.0396000000000001</v>
      </c>
      <c r="BO119" s="226">
        <v>4.75</v>
      </c>
      <c r="BP119" s="226">
        <v>0</v>
      </c>
      <c r="BQ119" s="226">
        <f>SUM(BO119:BP119)</f>
        <v>4.75</v>
      </c>
      <c r="BR119" s="228">
        <v>7.92</v>
      </c>
      <c r="BS119" s="228">
        <v>0</v>
      </c>
      <c r="BT119" s="226">
        <f>SUM(BR119:BS119)</f>
        <v>7.92</v>
      </c>
      <c r="BU119" s="228">
        <v>7.8571999999999997</v>
      </c>
      <c r="BV119" s="228"/>
      <c r="BW119" s="226">
        <f>SUM(BU119:BV119)</f>
        <v>7.8571999999999997</v>
      </c>
      <c r="BX119" s="228">
        <v>17.41</v>
      </c>
      <c r="BY119" s="228">
        <v>0</v>
      </c>
      <c r="BZ119" s="226">
        <f>SUM(BX119:BY119)</f>
        <v>17.41</v>
      </c>
      <c r="CA119" s="216">
        <v>29.08</v>
      </c>
      <c r="CB119" s="216"/>
      <c r="CC119" s="217">
        <f>SUM(CA119:CB119)</f>
        <v>29.08</v>
      </c>
      <c r="CD119" s="216">
        <v>29.096</v>
      </c>
      <c r="CE119" s="216"/>
      <c r="CF119" s="217">
        <f>SUM(CD119:CE119)</f>
        <v>29.096</v>
      </c>
      <c r="CG119" s="216">
        <v>1E-4</v>
      </c>
      <c r="CH119" s="216"/>
      <c r="CI119" s="217">
        <f>SUM(CG119:CH119)</f>
        <v>1E-4</v>
      </c>
      <c r="CJ119" s="216">
        <v>0</v>
      </c>
      <c r="CK119" s="216"/>
      <c r="CL119" s="217">
        <f>SUM(CJ119:CK119)</f>
        <v>0</v>
      </c>
      <c r="CM119" s="216">
        <v>0</v>
      </c>
      <c r="CN119" s="216"/>
      <c r="CO119" s="217">
        <f>SUM(CM119:CN119)</f>
        <v>0</v>
      </c>
      <c r="CP119" s="216"/>
      <c r="CQ119" s="216"/>
      <c r="CR119" s="217">
        <f>SUM(CP119:CQ119)</f>
        <v>0</v>
      </c>
      <c r="GC119" s="120"/>
      <c r="GD119" s="120"/>
      <c r="GE119" s="120"/>
      <c r="GF119" s="120"/>
      <c r="GG119" s="120"/>
      <c r="GH119" s="120"/>
      <c r="GI119" s="120"/>
      <c r="GJ119" s="120"/>
      <c r="GK119" s="120"/>
      <c r="GL119" s="120"/>
      <c r="GM119" s="120"/>
      <c r="GN119" s="120"/>
      <c r="GO119" s="120"/>
      <c r="GP119" s="120"/>
      <c r="GQ119" s="120"/>
      <c r="GR119" s="120"/>
      <c r="GS119" s="120"/>
      <c r="GT119" s="120"/>
      <c r="GU119" s="120"/>
      <c r="GV119" s="120"/>
      <c r="GW119" s="120"/>
      <c r="GX119" s="120"/>
      <c r="GY119" s="120"/>
      <c r="GZ119" s="120"/>
      <c r="HA119" s="120"/>
      <c r="HB119" s="120"/>
      <c r="HC119" s="120"/>
      <c r="HD119" s="120"/>
      <c r="HE119" s="120"/>
      <c r="HF119" s="120"/>
      <c r="HG119" s="120"/>
      <c r="HH119" s="120"/>
      <c r="HI119" s="120"/>
      <c r="HJ119" s="120"/>
      <c r="HK119" s="120"/>
      <c r="HL119" s="120"/>
      <c r="HM119" s="120"/>
      <c r="HN119" s="120"/>
      <c r="HO119" s="120"/>
      <c r="HP119" s="120"/>
      <c r="HQ119" s="120"/>
      <c r="HR119" s="120"/>
      <c r="HS119" s="120"/>
      <c r="HT119" s="120"/>
      <c r="HU119" s="120"/>
      <c r="HV119" s="120"/>
      <c r="HW119" s="120"/>
      <c r="HX119" s="120"/>
      <c r="HY119" s="120"/>
      <c r="HZ119" s="120"/>
      <c r="IA119" s="120"/>
      <c r="IB119" s="120"/>
      <c r="IC119" s="120"/>
      <c r="ID119" s="120"/>
      <c r="IE119" s="120"/>
      <c r="IF119" s="120"/>
      <c r="IG119" s="120"/>
      <c r="IH119" s="120"/>
      <c r="II119" s="120"/>
      <c r="IJ119" s="120"/>
      <c r="IK119" s="120"/>
      <c r="IL119" s="120"/>
      <c r="IM119" s="120"/>
      <c r="IN119" s="120"/>
      <c r="IO119" s="120"/>
      <c r="IP119" s="120"/>
      <c r="IQ119" s="120"/>
      <c r="IR119" s="120"/>
      <c r="IS119" s="120"/>
      <c r="IT119" s="120"/>
      <c r="IU119" s="120"/>
      <c r="IV119" s="120"/>
      <c r="IW119" s="120"/>
      <c r="IX119" s="120"/>
      <c r="IY119" s="120"/>
      <c r="IZ119" s="120"/>
      <c r="JA119" s="120"/>
      <c r="JB119" s="120"/>
      <c r="JC119" s="120"/>
      <c r="JD119" s="120"/>
      <c r="JE119" s="120"/>
      <c r="JF119" s="120"/>
      <c r="JG119" s="120"/>
      <c r="JH119" s="120"/>
      <c r="JI119" s="120"/>
      <c r="JJ119" s="120"/>
      <c r="JK119" s="120"/>
      <c r="JL119" s="120"/>
      <c r="JM119" s="120"/>
      <c r="JN119" s="120"/>
      <c r="JO119" s="120"/>
      <c r="JP119" s="120"/>
      <c r="JQ119" s="120"/>
      <c r="JR119" s="120"/>
      <c r="JS119" s="120"/>
      <c r="JT119" s="120"/>
      <c r="JU119" s="120"/>
      <c r="JV119" s="120"/>
      <c r="JW119" s="120"/>
      <c r="JX119" s="120"/>
      <c r="JY119" s="120"/>
      <c r="JZ119" s="120"/>
      <c r="KA119" s="120"/>
      <c r="KB119" s="120"/>
      <c r="KC119" s="120"/>
      <c r="KD119" s="120"/>
      <c r="KE119" s="120"/>
      <c r="KF119" s="120"/>
      <c r="KG119" s="120"/>
      <c r="KH119" s="120"/>
      <c r="KI119" s="120"/>
      <c r="KJ119" s="120"/>
      <c r="KK119" s="120"/>
      <c r="KL119" s="120"/>
      <c r="KM119" s="120"/>
      <c r="KN119" s="120"/>
      <c r="KO119" s="120"/>
      <c r="KP119" s="120"/>
      <c r="KQ119" s="120"/>
      <c r="KR119" s="120"/>
      <c r="KS119" s="120"/>
      <c r="KT119" s="120"/>
      <c r="KU119" s="120"/>
      <c r="KV119" s="120"/>
      <c r="KW119" s="120"/>
      <c r="KX119" s="120"/>
      <c r="KY119" s="120"/>
      <c r="KZ119" s="120"/>
      <c r="LA119" s="120"/>
      <c r="LB119" s="120"/>
      <c r="LC119" s="120"/>
      <c r="LD119" s="120"/>
      <c r="LE119" s="120"/>
      <c r="LF119" s="120"/>
      <c r="LG119" s="120"/>
      <c r="LH119" s="120"/>
      <c r="LI119" s="120"/>
      <c r="LJ119" s="120"/>
      <c r="LK119" s="120"/>
      <c r="LL119" s="120"/>
      <c r="LM119" s="120"/>
      <c r="LN119" s="120"/>
      <c r="LO119" s="120"/>
      <c r="LP119" s="120"/>
      <c r="LQ119" s="120"/>
      <c r="LR119" s="120"/>
      <c r="LS119" s="120"/>
      <c r="LT119" s="120"/>
      <c r="LU119" s="120"/>
      <c r="LV119" s="120"/>
      <c r="LW119" s="120"/>
      <c r="LX119" s="120"/>
      <c r="LY119" s="120"/>
      <c r="LZ119" s="120"/>
      <c r="MA119" s="120"/>
      <c r="MB119" s="120"/>
      <c r="MC119" s="120"/>
      <c r="MD119" s="120"/>
      <c r="ME119" s="120"/>
      <c r="MF119" s="120"/>
      <c r="MG119" s="120"/>
      <c r="MH119" s="120"/>
      <c r="MI119" s="120"/>
      <c r="MJ119" s="120"/>
      <c r="MK119" s="120"/>
      <c r="ML119" s="120"/>
      <c r="MM119" s="120"/>
      <c r="MN119" s="120"/>
      <c r="MO119" s="120"/>
      <c r="MP119" s="120"/>
      <c r="MQ119" s="120"/>
      <c r="MR119" s="120"/>
      <c r="MS119" s="120"/>
      <c r="MT119" s="120"/>
      <c r="MU119" s="120"/>
      <c r="MV119" s="120"/>
      <c r="MW119" s="120"/>
      <c r="MX119" s="120"/>
      <c r="MY119" s="120"/>
      <c r="MZ119" s="120"/>
      <c r="NA119" s="120"/>
      <c r="NB119" s="120"/>
      <c r="NC119" s="120"/>
      <c r="ND119" s="120"/>
      <c r="NE119" s="120"/>
      <c r="NF119" s="120"/>
      <c r="NG119" s="120"/>
      <c r="NH119" s="120"/>
      <c r="NI119" s="120"/>
      <c r="NJ119" s="120"/>
      <c r="NK119" s="120"/>
      <c r="NL119" s="120"/>
      <c r="NM119" s="120"/>
      <c r="NN119" s="120"/>
      <c r="NO119" s="120"/>
      <c r="NP119" s="120"/>
      <c r="NQ119" s="120"/>
      <c r="NR119" s="120"/>
      <c r="NS119" s="120"/>
      <c r="NT119" s="120"/>
      <c r="NU119" s="120"/>
      <c r="NV119" s="120"/>
      <c r="NW119" s="120"/>
      <c r="NX119" s="120"/>
      <c r="NY119" s="120"/>
      <c r="NZ119" s="120"/>
      <c r="OA119" s="120"/>
      <c r="OB119" s="120"/>
      <c r="OC119" s="120"/>
      <c r="OD119" s="120"/>
      <c r="OE119" s="120"/>
      <c r="OF119" s="120"/>
      <c r="OG119" s="120"/>
      <c r="OH119" s="120"/>
      <c r="OI119" s="120"/>
      <c r="OJ119" s="120"/>
      <c r="OK119" s="120"/>
      <c r="OL119" s="120"/>
      <c r="OM119" s="120"/>
      <c r="ON119" s="120"/>
      <c r="OO119" s="120"/>
      <c r="OP119" s="120"/>
      <c r="OQ119" s="120"/>
      <c r="OR119" s="120"/>
      <c r="OS119" s="120"/>
      <c r="OT119" s="120"/>
      <c r="OU119" s="120"/>
      <c r="OV119" s="120"/>
      <c r="OW119" s="120"/>
      <c r="OX119" s="120"/>
      <c r="OY119" s="120"/>
      <c r="OZ119" s="120"/>
      <c r="PA119" s="120"/>
      <c r="PB119" s="120"/>
      <c r="PC119" s="120"/>
      <c r="PD119" s="120"/>
      <c r="PE119" s="120"/>
      <c r="PF119" s="120"/>
      <c r="PG119" s="120"/>
      <c r="PH119" s="120"/>
      <c r="PI119" s="120"/>
      <c r="PJ119" s="120"/>
      <c r="PK119" s="120"/>
      <c r="PL119" s="120"/>
      <c r="PM119" s="120"/>
      <c r="PN119" s="120"/>
      <c r="PO119" s="120"/>
      <c r="PP119" s="120"/>
      <c r="PQ119" s="120"/>
      <c r="PR119" s="120"/>
      <c r="PS119" s="120"/>
      <c r="PT119" s="120"/>
      <c r="PU119" s="120"/>
      <c r="PV119" s="120"/>
      <c r="PW119" s="120"/>
      <c r="PX119" s="120"/>
      <c r="PY119" s="120"/>
      <c r="PZ119" s="120"/>
      <c r="QA119" s="120"/>
      <c r="QB119" s="120"/>
      <c r="QC119" s="120"/>
      <c r="QD119" s="120"/>
      <c r="QE119" s="120"/>
      <c r="QF119" s="120"/>
      <c r="QG119" s="120"/>
      <c r="QH119" s="120"/>
      <c r="QI119" s="120"/>
      <c r="QJ119" s="120"/>
      <c r="QK119" s="120"/>
      <c r="QL119" s="120"/>
      <c r="QM119" s="120"/>
      <c r="QN119" s="120"/>
      <c r="QO119" s="120"/>
      <c r="QP119" s="120"/>
      <c r="QQ119" s="120"/>
      <c r="QR119" s="120"/>
      <c r="QS119" s="120"/>
      <c r="QT119" s="120"/>
      <c r="QU119" s="120"/>
      <c r="QV119" s="120"/>
      <c r="QW119" s="120"/>
      <c r="QX119" s="120"/>
      <c r="QY119" s="120"/>
      <c r="QZ119" s="120"/>
      <c r="RA119" s="120"/>
      <c r="RB119" s="120"/>
      <c r="RC119" s="120"/>
      <c r="RD119" s="120"/>
      <c r="RE119" s="120"/>
      <c r="RF119" s="120"/>
      <c r="RG119" s="120"/>
      <c r="RH119" s="120"/>
      <c r="RI119" s="120"/>
      <c r="RJ119" s="120"/>
      <c r="RK119" s="120"/>
      <c r="RL119" s="120"/>
      <c r="RM119" s="120"/>
      <c r="RN119" s="120"/>
      <c r="RO119" s="120"/>
      <c r="RP119" s="120"/>
      <c r="RQ119" s="120"/>
      <c r="RR119" s="120"/>
      <c r="RS119" s="120"/>
      <c r="RT119" s="120"/>
      <c r="RU119" s="120"/>
      <c r="RV119" s="120"/>
      <c r="RW119" s="120"/>
      <c r="RX119" s="120"/>
      <c r="RY119" s="120"/>
      <c r="RZ119" s="120"/>
      <c r="SA119" s="120"/>
      <c r="SB119" s="120"/>
      <c r="SC119" s="120"/>
      <c r="SD119" s="120"/>
      <c r="SE119" s="120"/>
      <c r="SF119" s="120"/>
      <c r="SG119" s="120"/>
      <c r="SH119" s="120"/>
      <c r="SI119" s="120"/>
      <c r="SJ119" s="120"/>
      <c r="SK119" s="120"/>
      <c r="SL119" s="120"/>
      <c r="SM119" s="120"/>
      <c r="SN119" s="120"/>
      <c r="SO119" s="120"/>
      <c r="SP119" s="120"/>
      <c r="SQ119" s="120"/>
      <c r="SR119" s="120"/>
      <c r="SS119" s="120"/>
      <c r="ST119" s="120"/>
      <c r="SU119" s="120"/>
      <c r="SV119" s="120"/>
      <c r="SW119" s="120"/>
      <c r="SX119" s="120"/>
      <c r="SY119" s="120"/>
      <c r="SZ119" s="120"/>
      <c r="TA119" s="120"/>
      <c r="TB119" s="120"/>
      <c r="TC119" s="120"/>
      <c r="TD119" s="120"/>
      <c r="TE119" s="120"/>
      <c r="TF119" s="120"/>
      <c r="TG119" s="120"/>
      <c r="TH119" s="120"/>
      <c r="TI119" s="120"/>
      <c r="TJ119" s="120"/>
      <c r="TK119" s="120"/>
      <c r="TL119" s="120"/>
      <c r="TM119" s="120"/>
      <c r="TN119" s="120"/>
      <c r="TO119" s="120"/>
      <c r="TP119" s="120"/>
      <c r="TQ119" s="120"/>
      <c r="TR119" s="120"/>
      <c r="TS119" s="120"/>
      <c r="TT119" s="120"/>
      <c r="TU119" s="120"/>
      <c r="TV119" s="120"/>
      <c r="TW119" s="120"/>
      <c r="TX119" s="120"/>
      <c r="TY119" s="120"/>
      <c r="TZ119" s="120"/>
      <c r="UA119" s="120"/>
      <c r="UB119" s="120"/>
      <c r="UC119" s="120"/>
      <c r="UD119" s="120"/>
      <c r="UE119" s="120"/>
      <c r="UF119" s="120"/>
      <c r="UG119" s="120"/>
    </row>
    <row r="120" spans="1:553" x14ac:dyDescent="0.25">
      <c r="A120" s="162" t="s">
        <v>68</v>
      </c>
      <c r="B120" s="31">
        <v>0</v>
      </c>
      <c r="C120" s="31">
        <v>0.3</v>
      </c>
      <c r="D120" s="31">
        <v>0.3</v>
      </c>
      <c r="E120" s="31">
        <v>0</v>
      </c>
      <c r="F120" s="31">
        <v>0.3</v>
      </c>
      <c r="G120" s="31">
        <v>0.3</v>
      </c>
      <c r="H120" s="31">
        <v>0</v>
      </c>
      <c r="I120" s="31">
        <v>0</v>
      </c>
      <c r="J120" s="31">
        <v>0.3</v>
      </c>
      <c r="K120" s="127">
        <v>0.3</v>
      </c>
      <c r="L120" s="127">
        <v>0</v>
      </c>
      <c r="M120" s="85">
        <v>0</v>
      </c>
      <c r="N120" s="85">
        <v>0.3</v>
      </c>
      <c r="O120" s="85">
        <f t="shared" si="59"/>
        <v>0.3</v>
      </c>
      <c r="P120" s="85"/>
      <c r="Q120" s="127">
        <v>0</v>
      </c>
      <c r="R120" s="127">
        <v>0.3</v>
      </c>
      <c r="S120" s="127">
        <v>3000</v>
      </c>
      <c r="T120" s="127">
        <v>0</v>
      </c>
      <c r="U120" s="85">
        <v>0</v>
      </c>
      <c r="V120" s="85">
        <v>0.3</v>
      </c>
      <c r="W120" s="85">
        <f>V120+U120</f>
        <v>0.3</v>
      </c>
      <c r="X120" s="85">
        <v>0</v>
      </c>
      <c r="Y120" s="85">
        <v>0</v>
      </c>
      <c r="Z120" s="85">
        <v>0.15</v>
      </c>
      <c r="AA120" s="41">
        <f>SUM(Y120:Z120)</f>
        <v>0.15</v>
      </c>
      <c r="AB120" s="85">
        <v>0.3</v>
      </c>
      <c r="AC120" s="85">
        <v>0</v>
      </c>
      <c r="AD120" s="123">
        <f>AC120+AB120</f>
        <v>0.3</v>
      </c>
      <c r="AE120" s="127">
        <v>0.5</v>
      </c>
      <c r="AF120" s="127">
        <v>0</v>
      </c>
      <c r="AG120" s="123">
        <f t="shared" si="61"/>
        <v>0.5</v>
      </c>
      <c r="AH120" s="127">
        <v>0.10879999999999999</v>
      </c>
      <c r="AI120" s="127">
        <v>0</v>
      </c>
      <c r="AJ120" s="123">
        <f t="shared" si="62"/>
        <v>0.10879999999999999</v>
      </c>
      <c r="AK120" s="127">
        <v>0.5</v>
      </c>
      <c r="AL120" s="127">
        <v>0</v>
      </c>
      <c r="AM120" s="123">
        <f t="shared" si="65"/>
        <v>0.5</v>
      </c>
      <c r="AN120" s="127">
        <v>0.2</v>
      </c>
      <c r="AO120" s="127">
        <v>0</v>
      </c>
      <c r="AP120" s="123">
        <f t="shared" si="66"/>
        <v>0.2</v>
      </c>
      <c r="AQ120" s="123">
        <v>0.15909999999999999</v>
      </c>
      <c r="AR120" s="123">
        <v>0.3</v>
      </c>
      <c r="AS120" s="123">
        <f>SUM(AQ120:AR120)</f>
        <v>0.45909999999999995</v>
      </c>
      <c r="AT120" s="127">
        <v>0.3</v>
      </c>
      <c r="AU120" s="127">
        <v>0</v>
      </c>
      <c r="AV120" s="123">
        <f t="shared" si="67"/>
        <v>0.3</v>
      </c>
      <c r="AW120" s="127">
        <v>0.3</v>
      </c>
      <c r="AX120" s="127">
        <v>0</v>
      </c>
      <c r="AY120" s="123">
        <f>AW120+AX120</f>
        <v>0.3</v>
      </c>
      <c r="AZ120" s="219">
        <v>0.2</v>
      </c>
      <c r="BA120" s="219">
        <v>0</v>
      </c>
      <c r="BB120" s="226">
        <f>SUM(AZ120:BA120)</f>
        <v>0.2</v>
      </c>
      <c r="BC120" s="226">
        <v>0.16889999999999999</v>
      </c>
      <c r="BD120" s="226">
        <v>0</v>
      </c>
      <c r="BE120" s="226">
        <f>SUM(BC120:BD120)</f>
        <v>0.16889999999999999</v>
      </c>
      <c r="BF120" s="219">
        <v>0.3</v>
      </c>
      <c r="BG120" s="219">
        <v>0</v>
      </c>
      <c r="BH120" s="226">
        <f>SUM(BF120:BG120)</f>
        <v>0.3</v>
      </c>
      <c r="BI120" s="226">
        <v>0.15</v>
      </c>
      <c r="BJ120" s="226">
        <v>0</v>
      </c>
      <c r="BK120" s="226">
        <f>SUM(BI120:BJ120)</f>
        <v>0.15</v>
      </c>
      <c r="BL120" s="228">
        <v>8.25</v>
      </c>
      <c r="BM120" s="228">
        <v>0</v>
      </c>
      <c r="BN120" s="226">
        <f>SUM(BL120:BM120)</f>
        <v>8.25</v>
      </c>
      <c r="BO120" s="226">
        <v>0.3</v>
      </c>
      <c r="BP120" s="226">
        <v>0</v>
      </c>
      <c r="BQ120" s="226">
        <f>SUM(BO120:BP120)</f>
        <v>0.3</v>
      </c>
      <c r="BR120" s="216">
        <v>0</v>
      </c>
      <c r="BS120" s="216">
        <v>0</v>
      </c>
      <c r="BT120" s="217">
        <f>SUM(BR120:BS120)</f>
        <v>0</v>
      </c>
      <c r="BU120" s="216">
        <v>0</v>
      </c>
      <c r="BV120" s="216"/>
      <c r="BW120" s="217">
        <f>SUM(BU120:BV120)</f>
        <v>0</v>
      </c>
      <c r="BX120" s="216">
        <v>1E-3</v>
      </c>
      <c r="BY120" s="216">
        <v>0</v>
      </c>
      <c r="BZ120" s="217">
        <f>SUM(BX120:BY120)</f>
        <v>1E-3</v>
      </c>
      <c r="CA120" s="216">
        <v>0</v>
      </c>
      <c r="CB120" s="216"/>
      <c r="CC120" s="217">
        <f>SUM(CA120:CB120)</f>
        <v>0</v>
      </c>
      <c r="CD120" s="216">
        <v>0</v>
      </c>
      <c r="CE120" s="216"/>
      <c r="CF120" s="217">
        <f>SUM(CD120:CE120)</f>
        <v>0</v>
      </c>
      <c r="CG120" s="216">
        <v>0</v>
      </c>
      <c r="CH120" s="216"/>
      <c r="CI120" s="217">
        <f>SUM(CG120:CH120)</f>
        <v>0</v>
      </c>
      <c r="CJ120" s="216">
        <v>0</v>
      </c>
      <c r="CK120" s="216"/>
      <c r="CL120" s="217">
        <f>SUM(CJ120:CK120)</f>
        <v>0</v>
      </c>
      <c r="CM120" s="216">
        <v>1E-3</v>
      </c>
      <c r="CN120" s="216"/>
      <c r="CO120" s="217">
        <f>SUM(CM120:CN120)</f>
        <v>1E-3</v>
      </c>
      <c r="CP120" s="216">
        <v>1E-3</v>
      </c>
      <c r="CQ120" s="216"/>
      <c r="CR120" s="217">
        <f>SUM(CP120:CQ120)</f>
        <v>1E-3</v>
      </c>
      <c r="GC120" s="120"/>
      <c r="GD120" s="120"/>
      <c r="GE120" s="120"/>
      <c r="GF120" s="120"/>
      <c r="GG120" s="120"/>
      <c r="GH120" s="120"/>
      <c r="GI120" s="120"/>
      <c r="GJ120" s="120"/>
      <c r="GK120" s="120"/>
      <c r="GL120" s="120"/>
      <c r="GM120" s="120"/>
      <c r="GN120" s="120"/>
      <c r="GO120" s="120"/>
      <c r="GP120" s="120"/>
      <c r="GQ120" s="120"/>
      <c r="GR120" s="120"/>
      <c r="GS120" s="120"/>
      <c r="GT120" s="120"/>
      <c r="GU120" s="120"/>
      <c r="GV120" s="120"/>
      <c r="GW120" s="120"/>
      <c r="GX120" s="120"/>
      <c r="GY120" s="120"/>
      <c r="GZ120" s="120"/>
      <c r="HA120" s="120"/>
      <c r="HB120" s="120"/>
      <c r="HC120" s="120"/>
      <c r="HD120" s="120"/>
      <c r="HE120" s="120"/>
      <c r="HF120" s="120"/>
      <c r="HG120" s="120"/>
      <c r="HH120" s="120"/>
      <c r="HI120" s="120"/>
      <c r="HJ120" s="120"/>
      <c r="HK120" s="120"/>
      <c r="HL120" s="120"/>
      <c r="HM120" s="120"/>
      <c r="HN120" s="120"/>
      <c r="HO120" s="120"/>
      <c r="HP120" s="120"/>
      <c r="HQ120" s="120"/>
      <c r="HR120" s="120"/>
      <c r="HS120" s="120"/>
      <c r="HT120" s="120"/>
      <c r="HU120" s="120"/>
      <c r="HV120" s="120"/>
      <c r="HW120" s="120"/>
      <c r="HX120" s="120"/>
      <c r="HY120" s="120"/>
      <c r="HZ120" s="120"/>
      <c r="IA120" s="120"/>
      <c r="IB120" s="120"/>
      <c r="IC120" s="120"/>
      <c r="ID120" s="120"/>
      <c r="IE120" s="120"/>
      <c r="IF120" s="120"/>
      <c r="IG120" s="120"/>
      <c r="IH120" s="120"/>
      <c r="II120" s="120"/>
      <c r="IJ120" s="120"/>
      <c r="IK120" s="120"/>
      <c r="IL120" s="120"/>
      <c r="IM120" s="120"/>
      <c r="IN120" s="120"/>
      <c r="IO120" s="120"/>
      <c r="IP120" s="120"/>
      <c r="IQ120" s="120"/>
      <c r="IR120" s="120"/>
      <c r="IS120" s="120"/>
      <c r="IT120" s="120"/>
      <c r="IU120" s="120"/>
      <c r="IV120" s="120"/>
      <c r="IW120" s="120"/>
      <c r="IX120" s="120"/>
      <c r="IY120" s="120"/>
      <c r="IZ120" s="120"/>
      <c r="JA120" s="120"/>
      <c r="JB120" s="120"/>
      <c r="JC120" s="120"/>
      <c r="JD120" s="120"/>
      <c r="JE120" s="120"/>
      <c r="JF120" s="120"/>
      <c r="JG120" s="120"/>
      <c r="JH120" s="120"/>
      <c r="JI120" s="120"/>
      <c r="JJ120" s="120"/>
      <c r="JK120" s="120"/>
      <c r="JL120" s="120"/>
      <c r="JM120" s="120"/>
      <c r="JN120" s="120"/>
      <c r="JO120" s="120"/>
      <c r="JP120" s="120"/>
      <c r="JQ120" s="120"/>
      <c r="JR120" s="120"/>
      <c r="JS120" s="120"/>
      <c r="JT120" s="120"/>
      <c r="JU120" s="120"/>
      <c r="JV120" s="120"/>
      <c r="JW120" s="120"/>
      <c r="JX120" s="120"/>
      <c r="JY120" s="120"/>
      <c r="JZ120" s="120"/>
      <c r="KA120" s="120"/>
      <c r="KB120" s="120"/>
      <c r="KC120" s="120"/>
      <c r="KD120" s="120"/>
      <c r="KE120" s="120"/>
      <c r="KF120" s="120"/>
      <c r="KG120" s="120"/>
      <c r="KH120" s="120"/>
      <c r="KI120" s="120"/>
      <c r="KJ120" s="120"/>
      <c r="KK120" s="120"/>
      <c r="KL120" s="120"/>
      <c r="KM120" s="120"/>
      <c r="KN120" s="120"/>
      <c r="KO120" s="120"/>
      <c r="KP120" s="120"/>
      <c r="KQ120" s="120"/>
      <c r="KR120" s="120"/>
      <c r="KS120" s="120"/>
      <c r="KT120" s="120"/>
      <c r="KU120" s="120"/>
      <c r="KV120" s="120"/>
      <c r="KW120" s="120"/>
      <c r="KX120" s="120"/>
      <c r="KY120" s="120"/>
      <c r="KZ120" s="120"/>
      <c r="LA120" s="120"/>
      <c r="LB120" s="120"/>
      <c r="LC120" s="120"/>
      <c r="LD120" s="120"/>
      <c r="LE120" s="120"/>
      <c r="LF120" s="120"/>
      <c r="LG120" s="120"/>
      <c r="LH120" s="120"/>
      <c r="LI120" s="120"/>
      <c r="LJ120" s="120"/>
      <c r="LK120" s="120"/>
      <c r="LL120" s="120"/>
      <c r="LM120" s="120"/>
      <c r="LN120" s="120"/>
      <c r="LO120" s="120"/>
      <c r="LP120" s="120"/>
      <c r="LQ120" s="120"/>
      <c r="LR120" s="120"/>
      <c r="LS120" s="120"/>
      <c r="LT120" s="120"/>
      <c r="LU120" s="120"/>
      <c r="LV120" s="120"/>
      <c r="LW120" s="120"/>
      <c r="LX120" s="120"/>
      <c r="LY120" s="120"/>
      <c r="LZ120" s="120"/>
      <c r="MA120" s="120"/>
      <c r="MB120" s="120"/>
      <c r="MC120" s="120"/>
      <c r="MD120" s="120"/>
      <c r="ME120" s="120"/>
      <c r="MF120" s="120"/>
      <c r="MG120" s="120"/>
      <c r="MH120" s="120"/>
      <c r="MI120" s="120"/>
      <c r="MJ120" s="120"/>
      <c r="MK120" s="120"/>
      <c r="ML120" s="120"/>
      <c r="MM120" s="120"/>
      <c r="MN120" s="120"/>
      <c r="MO120" s="120"/>
      <c r="MP120" s="120"/>
      <c r="MQ120" s="120"/>
      <c r="MR120" s="120"/>
      <c r="MS120" s="120"/>
      <c r="MT120" s="120"/>
      <c r="MU120" s="120"/>
      <c r="MV120" s="120"/>
      <c r="MW120" s="120"/>
      <c r="MX120" s="120"/>
      <c r="MY120" s="120"/>
      <c r="MZ120" s="120"/>
      <c r="NA120" s="120"/>
      <c r="NB120" s="120"/>
      <c r="NC120" s="120"/>
      <c r="ND120" s="120"/>
      <c r="NE120" s="120"/>
      <c r="NF120" s="120"/>
      <c r="NG120" s="120"/>
      <c r="NH120" s="120"/>
      <c r="NI120" s="120"/>
      <c r="NJ120" s="120"/>
      <c r="NK120" s="120"/>
      <c r="NL120" s="120"/>
      <c r="NM120" s="120"/>
      <c r="NN120" s="120"/>
      <c r="NO120" s="120"/>
      <c r="NP120" s="120"/>
      <c r="NQ120" s="120"/>
      <c r="NR120" s="120"/>
      <c r="NS120" s="120"/>
      <c r="NT120" s="120"/>
      <c r="NU120" s="120"/>
      <c r="NV120" s="120"/>
      <c r="NW120" s="120"/>
      <c r="NX120" s="120"/>
      <c r="NY120" s="120"/>
      <c r="NZ120" s="120"/>
      <c r="OA120" s="120"/>
      <c r="OB120" s="120"/>
      <c r="OC120" s="120"/>
      <c r="OD120" s="120"/>
      <c r="OE120" s="120"/>
      <c r="OF120" s="120"/>
      <c r="OG120" s="120"/>
      <c r="OH120" s="120"/>
      <c r="OI120" s="120"/>
      <c r="OJ120" s="120"/>
      <c r="OK120" s="120"/>
      <c r="OL120" s="120"/>
      <c r="OM120" s="120"/>
      <c r="ON120" s="120"/>
      <c r="OO120" s="120"/>
      <c r="OP120" s="120"/>
      <c r="OQ120" s="120"/>
      <c r="OR120" s="120"/>
      <c r="OS120" s="120"/>
      <c r="OT120" s="120"/>
      <c r="OU120" s="120"/>
      <c r="OV120" s="120"/>
      <c r="OW120" s="120"/>
      <c r="OX120" s="120"/>
      <c r="OY120" s="120"/>
      <c r="OZ120" s="120"/>
      <c r="PA120" s="120"/>
      <c r="PB120" s="120"/>
      <c r="PC120" s="120"/>
      <c r="PD120" s="120"/>
      <c r="PE120" s="120"/>
      <c r="PF120" s="120"/>
      <c r="PG120" s="120"/>
      <c r="PH120" s="120"/>
      <c r="PI120" s="120"/>
      <c r="PJ120" s="120"/>
      <c r="PK120" s="120"/>
      <c r="PL120" s="120"/>
      <c r="PM120" s="120"/>
      <c r="PN120" s="120"/>
      <c r="PO120" s="120"/>
      <c r="PP120" s="120"/>
      <c r="PQ120" s="120"/>
      <c r="PR120" s="120"/>
      <c r="PS120" s="120"/>
      <c r="PT120" s="120"/>
      <c r="PU120" s="120"/>
      <c r="PV120" s="120"/>
      <c r="PW120" s="120"/>
      <c r="PX120" s="120"/>
      <c r="PY120" s="120"/>
      <c r="PZ120" s="120"/>
      <c r="QA120" s="120"/>
      <c r="QB120" s="120"/>
      <c r="QC120" s="120"/>
      <c r="QD120" s="120"/>
      <c r="QE120" s="120"/>
      <c r="QF120" s="120"/>
      <c r="QG120" s="120"/>
      <c r="QH120" s="120"/>
      <c r="QI120" s="120"/>
      <c r="QJ120" s="120"/>
      <c r="QK120" s="120"/>
      <c r="QL120" s="120"/>
      <c r="QM120" s="120"/>
      <c r="QN120" s="120"/>
      <c r="QO120" s="120"/>
      <c r="QP120" s="120"/>
      <c r="QQ120" s="120"/>
      <c r="QR120" s="120"/>
      <c r="QS120" s="120"/>
      <c r="QT120" s="120"/>
      <c r="QU120" s="120"/>
      <c r="QV120" s="120"/>
      <c r="QW120" s="120"/>
      <c r="QX120" s="120"/>
      <c r="QY120" s="120"/>
      <c r="QZ120" s="120"/>
      <c r="RA120" s="120"/>
      <c r="RB120" s="120"/>
      <c r="RC120" s="120"/>
      <c r="RD120" s="120"/>
      <c r="RE120" s="120"/>
      <c r="RF120" s="120"/>
      <c r="RG120" s="120"/>
      <c r="RH120" s="120"/>
      <c r="RI120" s="120"/>
      <c r="RJ120" s="120"/>
      <c r="RK120" s="120"/>
      <c r="RL120" s="120"/>
      <c r="RM120" s="120"/>
      <c r="RN120" s="120"/>
      <c r="RO120" s="120"/>
      <c r="RP120" s="120"/>
      <c r="RQ120" s="120"/>
      <c r="RR120" s="120"/>
      <c r="RS120" s="120"/>
      <c r="RT120" s="120"/>
      <c r="RU120" s="120"/>
      <c r="RV120" s="120"/>
      <c r="RW120" s="120"/>
      <c r="RX120" s="120"/>
      <c r="RY120" s="120"/>
      <c r="RZ120" s="120"/>
      <c r="SA120" s="120"/>
      <c r="SB120" s="120"/>
      <c r="SC120" s="120"/>
      <c r="SD120" s="120"/>
      <c r="SE120" s="120"/>
      <c r="SF120" s="120"/>
      <c r="SG120" s="120"/>
      <c r="SH120" s="120"/>
      <c r="SI120" s="120"/>
      <c r="SJ120" s="120"/>
      <c r="SK120" s="120"/>
      <c r="SL120" s="120"/>
      <c r="SM120" s="120"/>
      <c r="SN120" s="120"/>
      <c r="SO120" s="120"/>
      <c r="SP120" s="120"/>
      <c r="SQ120" s="120"/>
      <c r="SR120" s="120"/>
      <c r="SS120" s="120"/>
      <c r="ST120" s="120"/>
      <c r="SU120" s="120"/>
      <c r="SV120" s="120"/>
      <c r="SW120" s="120"/>
      <c r="SX120" s="120"/>
      <c r="SY120" s="120"/>
      <c r="SZ120" s="120"/>
      <c r="TA120" s="120"/>
      <c r="TB120" s="120"/>
      <c r="TC120" s="120"/>
      <c r="TD120" s="120"/>
      <c r="TE120" s="120"/>
      <c r="TF120" s="120"/>
      <c r="TG120" s="120"/>
      <c r="TH120" s="120"/>
      <c r="TI120" s="120"/>
      <c r="TJ120" s="120"/>
      <c r="TK120" s="120"/>
      <c r="TL120" s="120"/>
      <c r="TM120" s="120"/>
      <c r="TN120" s="120"/>
      <c r="TO120" s="120"/>
      <c r="TP120" s="120"/>
      <c r="TQ120" s="120"/>
      <c r="TR120" s="120"/>
      <c r="TS120" s="120"/>
      <c r="TT120" s="120"/>
      <c r="TU120" s="120"/>
      <c r="TV120" s="120"/>
      <c r="TW120" s="120"/>
      <c r="TX120" s="120"/>
      <c r="TY120" s="120"/>
      <c r="TZ120" s="120"/>
      <c r="UA120" s="120"/>
      <c r="UB120" s="120"/>
      <c r="UC120" s="120"/>
      <c r="UD120" s="120"/>
      <c r="UE120" s="120"/>
      <c r="UF120" s="120"/>
      <c r="UG120" s="120"/>
    </row>
    <row r="121" spans="1:553" x14ac:dyDescent="0.25">
      <c r="A121" s="167" t="s">
        <v>69</v>
      </c>
      <c r="B121" s="31">
        <v>0</v>
      </c>
      <c r="C121" s="31">
        <v>0</v>
      </c>
      <c r="D121" s="31">
        <v>0</v>
      </c>
      <c r="E121" s="31">
        <v>0</v>
      </c>
      <c r="F121" s="31">
        <v>0</v>
      </c>
      <c r="G121" s="31">
        <v>0</v>
      </c>
      <c r="H121" s="31">
        <v>0</v>
      </c>
      <c r="I121" s="31">
        <v>0</v>
      </c>
      <c r="J121" s="31">
        <v>0</v>
      </c>
      <c r="K121" s="127"/>
      <c r="L121" s="127">
        <v>0</v>
      </c>
      <c r="M121" s="85"/>
      <c r="N121" s="85"/>
      <c r="O121" s="85"/>
      <c r="P121" s="85"/>
      <c r="Q121" s="127">
        <v>0</v>
      </c>
      <c r="R121" s="127">
        <v>0</v>
      </c>
      <c r="S121" s="127"/>
      <c r="T121" s="127">
        <v>0</v>
      </c>
      <c r="U121" s="85"/>
      <c r="V121" s="85"/>
      <c r="W121" s="85"/>
      <c r="X121" s="85"/>
      <c r="Y121" s="85"/>
      <c r="Z121" s="85"/>
      <c r="AA121" s="41"/>
      <c r="AB121" s="85"/>
      <c r="AC121" s="85"/>
      <c r="AD121" s="123"/>
      <c r="AE121" s="216"/>
      <c r="AF121" s="216"/>
      <c r="AG121" s="123">
        <f t="shared" si="61"/>
        <v>0</v>
      </c>
      <c r="AH121" s="216"/>
      <c r="AI121" s="216"/>
      <c r="AJ121" s="123">
        <f t="shared" si="62"/>
        <v>0</v>
      </c>
      <c r="AK121" s="216"/>
      <c r="AL121" s="216"/>
      <c r="AM121" s="123">
        <f t="shared" si="65"/>
        <v>0</v>
      </c>
      <c r="AN121" s="216"/>
      <c r="AO121" s="216"/>
      <c r="AP121" s="123">
        <f t="shared" si="66"/>
        <v>0</v>
      </c>
      <c r="AQ121" s="123"/>
      <c r="AR121" s="123"/>
      <c r="AS121" s="123"/>
      <c r="AT121" s="216"/>
      <c r="AU121" s="216"/>
      <c r="AV121" s="123">
        <f t="shared" si="67"/>
        <v>0</v>
      </c>
      <c r="AW121" s="216"/>
      <c r="AX121" s="216"/>
      <c r="AY121" s="123"/>
      <c r="AZ121" s="216"/>
      <c r="BA121" s="216"/>
      <c r="BB121" s="217"/>
      <c r="BC121" s="217"/>
      <c r="BD121" s="217"/>
      <c r="BE121" s="217"/>
      <c r="BF121" s="216"/>
      <c r="BG121" s="216"/>
      <c r="BH121" s="217"/>
      <c r="BI121" s="216"/>
      <c r="BJ121" s="216"/>
      <c r="BK121" s="217"/>
      <c r="BL121" s="216"/>
      <c r="BM121" s="216"/>
      <c r="BN121" s="217"/>
      <c r="BO121" s="216"/>
      <c r="BP121" s="216"/>
      <c r="BQ121" s="217"/>
      <c r="BR121" s="216"/>
      <c r="BS121" s="216"/>
      <c r="BT121" s="217"/>
      <c r="BU121" s="216"/>
      <c r="BV121" s="216"/>
      <c r="BW121" s="217"/>
      <c r="BX121" s="216"/>
      <c r="BY121" s="216"/>
      <c r="BZ121" s="217"/>
      <c r="CA121" s="216"/>
      <c r="CB121" s="216"/>
      <c r="CC121" s="217"/>
      <c r="CD121" s="216"/>
      <c r="CE121" s="216"/>
      <c r="CF121" s="216"/>
      <c r="CG121" s="216"/>
      <c r="CH121" s="216"/>
      <c r="CI121" s="217"/>
      <c r="CJ121" s="216"/>
      <c r="CK121" s="216"/>
      <c r="CL121" s="216"/>
      <c r="CM121" s="216"/>
      <c r="CN121" s="216"/>
      <c r="CO121" s="216"/>
      <c r="CP121" s="216"/>
      <c r="CQ121" s="216"/>
      <c r="CR121" s="216"/>
      <c r="GC121" s="120"/>
      <c r="GD121" s="120"/>
      <c r="GE121" s="120"/>
      <c r="GF121" s="120"/>
      <c r="GG121" s="120"/>
      <c r="GH121" s="120"/>
      <c r="GI121" s="120"/>
      <c r="GJ121" s="120"/>
      <c r="GK121" s="120"/>
      <c r="GL121" s="120"/>
      <c r="GM121" s="120"/>
      <c r="GN121" s="120"/>
      <c r="GO121" s="120"/>
      <c r="GP121" s="120"/>
      <c r="GQ121" s="120"/>
      <c r="GR121" s="120"/>
      <c r="GS121" s="120"/>
      <c r="GT121" s="120"/>
      <c r="GU121" s="120"/>
      <c r="GV121" s="120"/>
      <c r="GW121" s="120"/>
      <c r="GX121" s="120"/>
      <c r="GY121" s="120"/>
      <c r="GZ121" s="120"/>
      <c r="HA121" s="120"/>
      <c r="HB121" s="120"/>
      <c r="HC121" s="120"/>
      <c r="HD121" s="120"/>
      <c r="HE121" s="120"/>
      <c r="HF121" s="120"/>
      <c r="HG121" s="120"/>
      <c r="HH121" s="120"/>
      <c r="HI121" s="120"/>
      <c r="HJ121" s="120"/>
      <c r="HK121" s="120"/>
      <c r="HL121" s="120"/>
      <c r="HM121" s="120"/>
      <c r="HN121" s="120"/>
      <c r="HO121" s="120"/>
      <c r="HP121" s="120"/>
      <c r="HQ121" s="120"/>
      <c r="HR121" s="120"/>
      <c r="HS121" s="120"/>
      <c r="HT121" s="120"/>
      <c r="HU121" s="120"/>
      <c r="HV121" s="120"/>
      <c r="HW121" s="120"/>
      <c r="HX121" s="120"/>
      <c r="HY121" s="120"/>
      <c r="HZ121" s="120"/>
      <c r="IA121" s="120"/>
      <c r="IB121" s="120"/>
      <c r="IC121" s="120"/>
      <c r="ID121" s="120"/>
      <c r="IE121" s="120"/>
      <c r="IF121" s="120"/>
      <c r="IG121" s="120"/>
      <c r="IH121" s="120"/>
      <c r="II121" s="120"/>
      <c r="IJ121" s="120"/>
      <c r="IK121" s="120"/>
      <c r="IL121" s="120"/>
      <c r="IM121" s="120"/>
      <c r="IN121" s="120"/>
      <c r="IO121" s="120"/>
      <c r="IP121" s="120"/>
      <c r="IQ121" s="120"/>
      <c r="IR121" s="120"/>
      <c r="IS121" s="120"/>
      <c r="IT121" s="120"/>
      <c r="IU121" s="120"/>
      <c r="IV121" s="120"/>
      <c r="IW121" s="120"/>
      <c r="IX121" s="120"/>
      <c r="IY121" s="120"/>
      <c r="IZ121" s="120"/>
      <c r="JA121" s="120"/>
      <c r="JB121" s="120"/>
      <c r="JC121" s="120"/>
      <c r="JD121" s="120"/>
      <c r="JE121" s="120"/>
      <c r="JF121" s="120"/>
      <c r="JG121" s="120"/>
      <c r="JH121" s="120"/>
      <c r="JI121" s="120"/>
      <c r="JJ121" s="120"/>
      <c r="JK121" s="120"/>
      <c r="JL121" s="120"/>
      <c r="JM121" s="120"/>
      <c r="JN121" s="120"/>
      <c r="JO121" s="120"/>
      <c r="JP121" s="120"/>
      <c r="JQ121" s="120"/>
      <c r="JR121" s="120"/>
      <c r="JS121" s="120"/>
      <c r="JT121" s="120"/>
      <c r="JU121" s="120"/>
      <c r="JV121" s="120"/>
      <c r="JW121" s="120"/>
      <c r="JX121" s="120"/>
      <c r="JY121" s="120"/>
      <c r="JZ121" s="120"/>
      <c r="KA121" s="120"/>
      <c r="KB121" s="120"/>
      <c r="KC121" s="120"/>
      <c r="KD121" s="120"/>
      <c r="KE121" s="120"/>
      <c r="KF121" s="120"/>
      <c r="KG121" s="120"/>
      <c r="KH121" s="120"/>
      <c r="KI121" s="120"/>
      <c r="KJ121" s="120"/>
      <c r="KK121" s="120"/>
      <c r="KL121" s="120"/>
      <c r="KM121" s="120"/>
      <c r="KN121" s="120"/>
      <c r="KO121" s="120"/>
      <c r="KP121" s="120"/>
      <c r="KQ121" s="120"/>
      <c r="KR121" s="120"/>
      <c r="KS121" s="120"/>
      <c r="KT121" s="120"/>
      <c r="KU121" s="120"/>
      <c r="KV121" s="120"/>
      <c r="KW121" s="120"/>
      <c r="KX121" s="120"/>
      <c r="KY121" s="120"/>
      <c r="KZ121" s="120"/>
      <c r="LA121" s="120"/>
      <c r="LB121" s="120"/>
      <c r="LC121" s="120"/>
      <c r="LD121" s="120"/>
      <c r="LE121" s="120"/>
      <c r="LF121" s="120"/>
      <c r="LG121" s="120"/>
      <c r="LH121" s="120"/>
      <c r="LI121" s="120"/>
      <c r="LJ121" s="120"/>
      <c r="LK121" s="120"/>
      <c r="LL121" s="120"/>
      <c r="LM121" s="120"/>
      <c r="LN121" s="120"/>
      <c r="LO121" s="120"/>
      <c r="LP121" s="120"/>
      <c r="LQ121" s="120"/>
      <c r="LR121" s="120"/>
      <c r="LS121" s="120"/>
      <c r="LT121" s="120"/>
      <c r="LU121" s="120"/>
      <c r="LV121" s="120"/>
      <c r="LW121" s="120"/>
      <c r="LX121" s="120"/>
      <c r="LY121" s="120"/>
      <c r="LZ121" s="120"/>
      <c r="MA121" s="120"/>
      <c r="MB121" s="120"/>
      <c r="MC121" s="120"/>
      <c r="MD121" s="120"/>
      <c r="ME121" s="120"/>
      <c r="MF121" s="120"/>
      <c r="MG121" s="120"/>
      <c r="MH121" s="120"/>
      <c r="MI121" s="120"/>
      <c r="MJ121" s="120"/>
      <c r="MK121" s="120"/>
      <c r="ML121" s="120"/>
      <c r="MM121" s="120"/>
      <c r="MN121" s="120"/>
      <c r="MO121" s="120"/>
      <c r="MP121" s="120"/>
      <c r="MQ121" s="120"/>
      <c r="MR121" s="120"/>
      <c r="MS121" s="120"/>
      <c r="MT121" s="120"/>
      <c r="MU121" s="120"/>
      <c r="MV121" s="120"/>
      <c r="MW121" s="120"/>
      <c r="MX121" s="120"/>
      <c r="MY121" s="120"/>
      <c r="MZ121" s="120"/>
      <c r="NA121" s="120"/>
      <c r="NB121" s="120"/>
      <c r="NC121" s="120"/>
      <c r="ND121" s="120"/>
      <c r="NE121" s="120"/>
      <c r="NF121" s="120"/>
      <c r="NG121" s="120"/>
      <c r="NH121" s="120"/>
      <c r="NI121" s="120"/>
      <c r="NJ121" s="120"/>
      <c r="NK121" s="120"/>
      <c r="NL121" s="120"/>
      <c r="NM121" s="120"/>
      <c r="NN121" s="120"/>
      <c r="NO121" s="120"/>
      <c r="NP121" s="120"/>
      <c r="NQ121" s="120"/>
      <c r="NR121" s="120"/>
      <c r="NS121" s="120"/>
      <c r="NT121" s="120"/>
      <c r="NU121" s="120"/>
      <c r="NV121" s="120"/>
      <c r="NW121" s="120"/>
      <c r="NX121" s="120"/>
      <c r="NY121" s="120"/>
      <c r="NZ121" s="120"/>
      <c r="OA121" s="120"/>
      <c r="OB121" s="120"/>
      <c r="OC121" s="120"/>
      <c r="OD121" s="120"/>
      <c r="OE121" s="120"/>
      <c r="OF121" s="120"/>
      <c r="OG121" s="120"/>
      <c r="OH121" s="120"/>
      <c r="OI121" s="120"/>
      <c r="OJ121" s="120"/>
      <c r="OK121" s="120"/>
      <c r="OL121" s="120"/>
      <c r="OM121" s="120"/>
      <c r="ON121" s="120"/>
      <c r="OO121" s="120"/>
      <c r="OP121" s="120"/>
      <c r="OQ121" s="120"/>
      <c r="OR121" s="120"/>
      <c r="OS121" s="120"/>
      <c r="OT121" s="120"/>
      <c r="OU121" s="120"/>
      <c r="OV121" s="120"/>
      <c r="OW121" s="120"/>
      <c r="OX121" s="120"/>
      <c r="OY121" s="120"/>
      <c r="OZ121" s="120"/>
      <c r="PA121" s="120"/>
      <c r="PB121" s="120"/>
      <c r="PC121" s="120"/>
      <c r="PD121" s="120"/>
      <c r="PE121" s="120"/>
      <c r="PF121" s="120"/>
      <c r="PG121" s="120"/>
      <c r="PH121" s="120"/>
      <c r="PI121" s="120"/>
      <c r="PJ121" s="120"/>
      <c r="PK121" s="120"/>
      <c r="PL121" s="120"/>
      <c r="PM121" s="120"/>
      <c r="PN121" s="120"/>
      <c r="PO121" s="120"/>
      <c r="PP121" s="120"/>
      <c r="PQ121" s="120"/>
      <c r="PR121" s="120"/>
      <c r="PS121" s="120"/>
      <c r="PT121" s="120"/>
      <c r="PU121" s="120"/>
      <c r="PV121" s="120"/>
      <c r="PW121" s="120"/>
      <c r="PX121" s="120"/>
      <c r="PY121" s="120"/>
      <c r="PZ121" s="120"/>
      <c r="QA121" s="120"/>
      <c r="QB121" s="120"/>
      <c r="QC121" s="120"/>
      <c r="QD121" s="120"/>
      <c r="QE121" s="120"/>
      <c r="QF121" s="120"/>
      <c r="QG121" s="120"/>
      <c r="QH121" s="120"/>
      <c r="QI121" s="120"/>
      <c r="QJ121" s="120"/>
      <c r="QK121" s="120"/>
      <c r="QL121" s="120"/>
      <c r="QM121" s="120"/>
      <c r="QN121" s="120"/>
      <c r="QO121" s="120"/>
      <c r="QP121" s="120"/>
      <c r="QQ121" s="120"/>
      <c r="QR121" s="120"/>
      <c r="QS121" s="120"/>
      <c r="QT121" s="120"/>
      <c r="QU121" s="120"/>
      <c r="QV121" s="120"/>
      <c r="QW121" s="120"/>
      <c r="QX121" s="120"/>
      <c r="QY121" s="120"/>
      <c r="QZ121" s="120"/>
      <c r="RA121" s="120"/>
      <c r="RB121" s="120"/>
      <c r="RC121" s="120"/>
      <c r="RD121" s="120"/>
      <c r="RE121" s="120"/>
      <c r="RF121" s="120"/>
      <c r="RG121" s="120"/>
      <c r="RH121" s="120"/>
      <c r="RI121" s="120"/>
      <c r="RJ121" s="120"/>
      <c r="RK121" s="120"/>
      <c r="RL121" s="120"/>
      <c r="RM121" s="120"/>
      <c r="RN121" s="120"/>
      <c r="RO121" s="120"/>
      <c r="RP121" s="120"/>
      <c r="RQ121" s="120"/>
      <c r="RR121" s="120"/>
      <c r="RS121" s="120"/>
      <c r="RT121" s="120"/>
      <c r="RU121" s="120"/>
      <c r="RV121" s="120"/>
      <c r="RW121" s="120"/>
      <c r="RX121" s="120"/>
      <c r="RY121" s="120"/>
      <c r="RZ121" s="120"/>
      <c r="SA121" s="120"/>
      <c r="SB121" s="120"/>
      <c r="SC121" s="120"/>
      <c r="SD121" s="120"/>
      <c r="SE121" s="120"/>
      <c r="SF121" s="120"/>
      <c r="SG121" s="120"/>
      <c r="SH121" s="120"/>
      <c r="SI121" s="120"/>
      <c r="SJ121" s="120"/>
      <c r="SK121" s="120"/>
      <c r="SL121" s="120"/>
      <c r="SM121" s="120"/>
      <c r="SN121" s="120"/>
      <c r="SO121" s="120"/>
      <c r="SP121" s="120"/>
      <c r="SQ121" s="120"/>
      <c r="SR121" s="120"/>
      <c r="SS121" s="120"/>
      <c r="ST121" s="120"/>
      <c r="SU121" s="120"/>
      <c r="SV121" s="120"/>
      <c r="SW121" s="120"/>
      <c r="SX121" s="120"/>
      <c r="SY121" s="120"/>
      <c r="SZ121" s="120"/>
      <c r="TA121" s="120"/>
      <c r="TB121" s="120"/>
      <c r="TC121" s="120"/>
      <c r="TD121" s="120"/>
      <c r="TE121" s="120"/>
      <c r="TF121" s="120"/>
      <c r="TG121" s="120"/>
      <c r="TH121" s="120"/>
      <c r="TI121" s="120"/>
      <c r="TJ121" s="120"/>
      <c r="TK121" s="120"/>
      <c r="TL121" s="120"/>
      <c r="TM121" s="120"/>
      <c r="TN121" s="120"/>
      <c r="TO121" s="120"/>
      <c r="TP121" s="120"/>
      <c r="TQ121" s="120"/>
      <c r="TR121" s="120"/>
      <c r="TS121" s="120"/>
      <c r="TT121" s="120"/>
      <c r="TU121" s="120"/>
      <c r="TV121" s="120"/>
      <c r="TW121" s="120"/>
      <c r="TX121" s="120"/>
      <c r="TY121" s="120"/>
      <c r="TZ121" s="120"/>
      <c r="UA121" s="120"/>
      <c r="UB121" s="120"/>
      <c r="UC121" s="120"/>
      <c r="UD121" s="120"/>
      <c r="UE121" s="120"/>
      <c r="UF121" s="120"/>
      <c r="UG121" s="120"/>
    </row>
    <row r="122" spans="1:553" x14ac:dyDescent="0.25">
      <c r="A122" s="163" t="s">
        <v>70</v>
      </c>
      <c r="B122" s="31">
        <v>0</v>
      </c>
      <c r="C122" s="31">
        <v>0.70750000000000002</v>
      </c>
      <c r="D122" s="31">
        <v>0.70750000000000002</v>
      </c>
      <c r="E122" s="31">
        <v>0</v>
      </c>
      <c r="F122" s="31">
        <v>1.0490999999999999</v>
      </c>
      <c r="G122" s="31">
        <v>1.0490999999999999</v>
      </c>
      <c r="H122" s="31">
        <v>0</v>
      </c>
      <c r="I122" s="31">
        <v>0</v>
      </c>
      <c r="J122" s="31">
        <v>0.94099999999999995</v>
      </c>
      <c r="K122" s="127">
        <v>0.94099999999999995</v>
      </c>
      <c r="L122" s="127">
        <v>0</v>
      </c>
      <c r="M122" s="85">
        <v>0</v>
      </c>
      <c r="N122" s="85">
        <v>0.86040000000000005</v>
      </c>
      <c r="O122" s="85">
        <f t="shared" si="59"/>
        <v>0.86040000000000005</v>
      </c>
      <c r="P122" s="85"/>
      <c r="Q122" s="127">
        <v>0</v>
      </c>
      <c r="R122" s="127">
        <v>1.1506000000000001</v>
      </c>
      <c r="S122" s="127">
        <v>1.1506000000000001</v>
      </c>
      <c r="T122" s="127">
        <v>0</v>
      </c>
      <c r="U122" s="85">
        <v>0</v>
      </c>
      <c r="V122" s="85">
        <v>1.5004</v>
      </c>
      <c r="W122" s="85">
        <f>V122+U122</f>
        <v>1.5004</v>
      </c>
      <c r="X122" s="85">
        <v>0</v>
      </c>
      <c r="Y122" s="85">
        <v>0</v>
      </c>
      <c r="Z122" s="85">
        <v>1.3893</v>
      </c>
      <c r="AA122" s="41">
        <f>SUM(Y122:Z122)</f>
        <v>1.3893</v>
      </c>
      <c r="AB122" s="85">
        <v>2.1821000000000002</v>
      </c>
      <c r="AC122" s="85">
        <v>0</v>
      </c>
      <c r="AD122" s="123">
        <f t="shared" ref="AD122:AD127" si="69">AC122+AB122</f>
        <v>2.1821000000000002</v>
      </c>
      <c r="AE122" s="127">
        <v>4.3499999999999996</v>
      </c>
      <c r="AF122" s="127">
        <v>0</v>
      </c>
      <c r="AG122" s="123">
        <f t="shared" si="61"/>
        <v>4.3499999999999996</v>
      </c>
      <c r="AH122" s="127">
        <v>3.8683999999999998</v>
      </c>
      <c r="AI122" s="127">
        <v>0</v>
      </c>
      <c r="AJ122" s="123">
        <f t="shared" si="62"/>
        <v>3.8683999999999998</v>
      </c>
      <c r="AK122" s="127">
        <v>4.2290000000000001</v>
      </c>
      <c r="AL122" s="127">
        <v>0</v>
      </c>
      <c r="AM122" s="123">
        <f t="shared" si="65"/>
        <v>4.2290000000000001</v>
      </c>
      <c r="AN122" s="127">
        <v>7.468</v>
      </c>
      <c r="AO122" s="127">
        <v>0</v>
      </c>
      <c r="AP122" s="123">
        <f t="shared" si="66"/>
        <v>7.468</v>
      </c>
      <c r="AQ122" s="123">
        <v>7.0917000000000003</v>
      </c>
      <c r="AR122" s="123">
        <v>0</v>
      </c>
      <c r="AS122" s="123">
        <f t="shared" ref="AS122:AS127" si="70">SUM(AQ122:AR122)</f>
        <v>7.0917000000000003</v>
      </c>
      <c r="AT122" s="127">
        <v>8.3800000000000008</v>
      </c>
      <c r="AU122" s="127">
        <v>0</v>
      </c>
      <c r="AV122" s="123">
        <f t="shared" si="67"/>
        <v>8.3800000000000008</v>
      </c>
      <c r="AW122" s="127">
        <v>8.3800000000000008</v>
      </c>
      <c r="AX122" s="127">
        <v>0</v>
      </c>
      <c r="AY122" s="123">
        <f t="shared" ref="AY122:AY127" si="71">AW122+AX122</f>
        <v>8.3800000000000008</v>
      </c>
      <c r="AZ122" s="219">
        <v>7.26</v>
      </c>
      <c r="BA122" s="219">
        <v>0</v>
      </c>
      <c r="BB122" s="226">
        <f t="shared" ref="BB122:BB127" si="72">SUM(AZ122:BA122)</f>
        <v>7.26</v>
      </c>
      <c r="BC122" s="226">
        <v>7.0229999999999997</v>
      </c>
      <c r="BD122" s="226">
        <v>0</v>
      </c>
      <c r="BE122" s="226">
        <f t="shared" ref="BE122:BE127" si="73">SUM(BC122:BD122)</f>
        <v>7.0229999999999997</v>
      </c>
      <c r="BF122" s="219">
        <v>8.3249999999999993</v>
      </c>
      <c r="BG122" s="219">
        <v>0</v>
      </c>
      <c r="BH122" s="226">
        <f t="shared" ref="BH122:BH127" si="74">SUM(BF122:BG122)</f>
        <v>8.3249999999999993</v>
      </c>
      <c r="BI122" s="226">
        <v>7.601</v>
      </c>
      <c r="BJ122" s="226">
        <v>0</v>
      </c>
      <c r="BK122" s="226">
        <f t="shared" ref="BK122:BK127" si="75">SUM(BI122:BJ122)</f>
        <v>7.601</v>
      </c>
      <c r="BL122" s="226">
        <v>7.4211999999999998</v>
      </c>
      <c r="BM122" s="226">
        <v>0</v>
      </c>
      <c r="BN122" s="226">
        <f>SUM(BL122:BM122)</f>
        <v>7.4211999999999998</v>
      </c>
      <c r="BO122" s="226">
        <v>10.414999999999999</v>
      </c>
      <c r="BP122" s="226">
        <v>0</v>
      </c>
      <c r="BQ122" s="226">
        <f t="shared" ref="BQ122:BQ127" si="76">SUM(BO122:BP122)</f>
        <v>10.414999999999999</v>
      </c>
      <c r="BR122" s="216">
        <v>10.3977</v>
      </c>
      <c r="BS122" s="216">
        <v>0</v>
      </c>
      <c r="BT122" s="217">
        <f t="shared" ref="BT122:BT127" si="77">SUM(BR122:BS122)</f>
        <v>10.3977</v>
      </c>
      <c r="BU122" s="216">
        <v>10.0532</v>
      </c>
      <c r="BV122" s="216"/>
      <c r="BW122" s="217">
        <f>SUM(BU122:BV122)</f>
        <v>10.0532</v>
      </c>
      <c r="BX122" s="216">
        <v>11.5642</v>
      </c>
      <c r="BY122" s="216">
        <v>0</v>
      </c>
      <c r="BZ122" s="217">
        <f>SUM(BX122:BY122)</f>
        <v>11.5642</v>
      </c>
      <c r="CA122" s="216">
        <v>13.206099999999999</v>
      </c>
      <c r="CB122" s="216"/>
      <c r="CC122" s="217">
        <f>SUM(CA122:CB122)</f>
        <v>13.206099999999999</v>
      </c>
      <c r="CD122" s="216">
        <v>12.7278</v>
      </c>
      <c r="CE122" s="216"/>
      <c r="CF122" s="217">
        <f>SUM(CD122:CE122)</f>
        <v>12.7278</v>
      </c>
      <c r="CG122" s="216">
        <v>14.7042</v>
      </c>
      <c r="CH122" s="216"/>
      <c r="CI122" s="217">
        <f>SUM(CG122:CH122)</f>
        <v>14.7042</v>
      </c>
      <c r="CJ122" s="216">
        <v>15.411</v>
      </c>
      <c r="CK122" s="216"/>
      <c r="CL122" s="217">
        <f>SUM(CJ122:CK122)</f>
        <v>15.411</v>
      </c>
      <c r="CM122" s="216">
        <v>16.464200000000002</v>
      </c>
      <c r="CN122" s="216"/>
      <c r="CO122" s="217">
        <f>SUM(CM122:CN122)</f>
        <v>16.464200000000002</v>
      </c>
      <c r="CP122" s="216">
        <v>16.464200000000002</v>
      </c>
      <c r="CQ122" s="216"/>
      <c r="CR122" s="217">
        <f>SUM(CP122:CQ122)</f>
        <v>16.464200000000002</v>
      </c>
      <c r="GC122" s="120"/>
      <c r="GD122" s="120"/>
      <c r="GE122" s="120"/>
      <c r="GF122" s="120"/>
      <c r="GG122" s="120"/>
      <c r="GH122" s="120"/>
      <c r="GI122" s="120"/>
      <c r="GJ122" s="120"/>
      <c r="GK122" s="120"/>
      <c r="GL122" s="120"/>
      <c r="GM122" s="120"/>
      <c r="GN122" s="120"/>
      <c r="GO122" s="120"/>
      <c r="GP122" s="120"/>
      <c r="GQ122" s="120"/>
      <c r="GR122" s="120"/>
      <c r="GS122" s="120"/>
      <c r="GT122" s="120"/>
      <c r="GU122" s="120"/>
      <c r="GV122" s="120"/>
      <c r="GW122" s="120"/>
      <c r="GX122" s="120"/>
      <c r="GY122" s="120"/>
      <c r="GZ122" s="120"/>
      <c r="HA122" s="120"/>
      <c r="HB122" s="120"/>
      <c r="HC122" s="120"/>
      <c r="HD122" s="120"/>
      <c r="HE122" s="120"/>
      <c r="HF122" s="120"/>
      <c r="HG122" s="120"/>
      <c r="HH122" s="120"/>
      <c r="HI122" s="120"/>
      <c r="HJ122" s="120"/>
      <c r="HK122" s="120"/>
      <c r="HL122" s="120"/>
      <c r="HM122" s="120"/>
      <c r="HN122" s="120"/>
      <c r="HO122" s="120"/>
      <c r="HP122" s="120"/>
      <c r="HQ122" s="120"/>
      <c r="HR122" s="120"/>
      <c r="HS122" s="120"/>
      <c r="HT122" s="120"/>
      <c r="HU122" s="120"/>
      <c r="HV122" s="120"/>
      <c r="HW122" s="120"/>
      <c r="HX122" s="120"/>
      <c r="HY122" s="120"/>
      <c r="HZ122" s="120"/>
      <c r="IA122" s="120"/>
      <c r="IB122" s="120"/>
      <c r="IC122" s="120"/>
      <c r="ID122" s="120"/>
      <c r="IE122" s="120"/>
      <c r="IF122" s="120"/>
      <c r="IG122" s="120"/>
      <c r="IH122" s="120"/>
      <c r="II122" s="120"/>
      <c r="IJ122" s="120"/>
      <c r="IK122" s="120"/>
      <c r="IL122" s="120"/>
      <c r="IM122" s="120"/>
      <c r="IN122" s="120"/>
      <c r="IO122" s="120"/>
      <c r="IP122" s="120"/>
      <c r="IQ122" s="120"/>
      <c r="IR122" s="120"/>
      <c r="IS122" s="120"/>
      <c r="IT122" s="120"/>
      <c r="IU122" s="120"/>
      <c r="IV122" s="120"/>
      <c r="IW122" s="120"/>
      <c r="IX122" s="120"/>
      <c r="IY122" s="120"/>
      <c r="IZ122" s="120"/>
      <c r="JA122" s="120"/>
      <c r="JB122" s="120"/>
      <c r="JC122" s="120"/>
      <c r="JD122" s="120"/>
      <c r="JE122" s="120"/>
      <c r="JF122" s="120"/>
      <c r="JG122" s="120"/>
      <c r="JH122" s="120"/>
      <c r="JI122" s="120"/>
      <c r="JJ122" s="120"/>
      <c r="JK122" s="120"/>
      <c r="JL122" s="120"/>
      <c r="JM122" s="120"/>
      <c r="JN122" s="120"/>
      <c r="JO122" s="120"/>
      <c r="JP122" s="120"/>
      <c r="JQ122" s="120"/>
      <c r="JR122" s="120"/>
      <c r="JS122" s="120"/>
      <c r="JT122" s="120"/>
      <c r="JU122" s="120"/>
      <c r="JV122" s="120"/>
      <c r="JW122" s="120"/>
      <c r="JX122" s="120"/>
      <c r="JY122" s="120"/>
      <c r="JZ122" s="120"/>
      <c r="KA122" s="120"/>
      <c r="KB122" s="120"/>
      <c r="KC122" s="120"/>
      <c r="KD122" s="120"/>
      <c r="KE122" s="120"/>
      <c r="KF122" s="120"/>
      <c r="KG122" s="120"/>
      <c r="KH122" s="120"/>
      <c r="KI122" s="120"/>
      <c r="KJ122" s="120"/>
      <c r="KK122" s="120"/>
      <c r="KL122" s="120"/>
      <c r="KM122" s="120"/>
      <c r="KN122" s="120"/>
      <c r="KO122" s="120"/>
      <c r="KP122" s="120"/>
      <c r="KQ122" s="120"/>
      <c r="KR122" s="120"/>
      <c r="KS122" s="120"/>
      <c r="KT122" s="120"/>
      <c r="KU122" s="120"/>
      <c r="KV122" s="120"/>
      <c r="KW122" s="120"/>
      <c r="KX122" s="120"/>
      <c r="KY122" s="120"/>
      <c r="KZ122" s="120"/>
      <c r="LA122" s="120"/>
      <c r="LB122" s="120"/>
      <c r="LC122" s="120"/>
      <c r="LD122" s="120"/>
      <c r="LE122" s="120"/>
      <c r="LF122" s="120"/>
      <c r="LG122" s="120"/>
      <c r="LH122" s="120"/>
      <c r="LI122" s="120"/>
      <c r="LJ122" s="120"/>
      <c r="LK122" s="120"/>
      <c r="LL122" s="120"/>
      <c r="LM122" s="120"/>
      <c r="LN122" s="120"/>
      <c r="LO122" s="120"/>
      <c r="LP122" s="120"/>
      <c r="LQ122" s="120"/>
      <c r="LR122" s="120"/>
      <c r="LS122" s="120"/>
      <c r="LT122" s="120"/>
      <c r="LU122" s="120"/>
      <c r="LV122" s="120"/>
      <c r="LW122" s="120"/>
      <c r="LX122" s="120"/>
      <c r="LY122" s="120"/>
      <c r="LZ122" s="120"/>
      <c r="MA122" s="120"/>
      <c r="MB122" s="120"/>
      <c r="MC122" s="120"/>
      <c r="MD122" s="120"/>
      <c r="ME122" s="120"/>
      <c r="MF122" s="120"/>
      <c r="MG122" s="120"/>
      <c r="MH122" s="120"/>
      <c r="MI122" s="120"/>
      <c r="MJ122" s="120"/>
      <c r="MK122" s="120"/>
      <c r="ML122" s="120"/>
      <c r="MM122" s="120"/>
      <c r="MN122" s="120"/>
      <c r="MO122" s="120"/>
      <c r="MP122" s="120"/>
      <c r="MQ122" s="120"/>
      <c r="MR122" s="120"/>
      <c r="MS122" s="120"/>
      <c r="MT122" s="120"/>
      <c r="MU122" s="120"/>
      <c r="MV122" s="120"/>
      <c r="MW122" s="120"/>
      <c r="MX122" s="120"/>
      <c r="MY122" s="120"/>
      <c r="MZ122" s="120"/>
      <c r="NA122" s="120"/>
      <c r="NB122" s="120"/>
      <c r="NC122" s="120"/>
      <c r="ND122" s="120"/>
      <c r="NE122" s="120"/>
      <c r="NF122" s="120"/>
      <c r="NG122" s="120"/>
      <c r="NH122" s="120"/>
      <c r="NI122" s="120"/>
      <c r="NJ122" s="120"/>
      <c r="NK122" s="120"/>
      <c r="NL122" s="120"/>
      <c r="NM122" s="120"/>
      <c r="NN122" s="120"/>
      <c r="NO122" s="120"/>
      <c r="NP122" s="120"/>
      <c r="NQ122" s="120"/>
      <c r="NR122" s="120"/>
      <c r="NS122" s="120"/>
      <c r="NT122" s="120"/>
      <c r="NU122" s="120"/>
      <c r="NV122" s="120"/>
      <c r="NW122" s="120"/>
      <c r="NX122" s="120"/>
      <c r="NY122" s="120"/>
      <c r="NZ122" s="120"/>
      <c r="OA122" s="120"/>
      <c r="OB122" s="120"/>
      <c r="OC122" s="120"/>
      <c r="OD122" s="120"/>
      <c r="OE122" s="120"/>
      <c r="OF122" s="120"/>
      <c r="OG122" s="120"/>
      <c r="OH122" s="120"/>
      <c r="OI122" s="120"/>
      <c r="OJ122" s="120"/>
      <c r="OK122" s="120"/>
      <c r="OL122" s="120"/>
      <c r="OM122" s="120"/>
      <c r="ON122" s="120"/>
      <c r="OO122" s="120"/>
      <c r="OP122" s="120"/>
      <c r="OQ122" s="120"/>
      <c r="OR122" s="120"/>
      <c r="OS122" s="120"/>
      <c r="OT122" s="120"/>
      <c r="OU122" s="120"/>
      <c r="OV122" s="120"/>
      <c r="OW122" s="120"/>
      <c r="OX122" s="120"/>
      <c r="OY122" s="120"/>
      <c r="OZ122" s="120"/>
      <c r="PA122" s="120"/>
      <c r="PB122" s="120"/>
      <c r="PC122" s="120"/>
      <c r="PD122" s="120"/>
      <c r="PE122" s="120"/>
      <c r="PF122" s="120"/>
      <c r="PG122" s="120"/>
      <c r="PH122" s="120"/>
      <c r="PI122" s="120"/>
      <c r="PJ122" s="120"/>
      <c r="PK122" s="120"/>
      <c r="PL122" s="120"/>
      <c r="PM122" s="120"/>
      <c r="PN122" s="120"/>
      <c r="PO122" s="120"/>
      <c r="PP122" s="120"/>
      <c r="PQ122" s="120"/>
      <c r="PR122" s="120"/>
      <c r="PS122" s="120"/>
      <c r="PT122" s="120"/>
      <c r="PU122" s="120"/>
      <c r="PV122" s="120"/>
      <c r="PW122" s="120"/>
      <c r="PX122" s="120"/>
      <c r="PY122" s="120"/>
      <c r="PZ122" s="120"/>
      <c r="QA122" s="120"/>
      <c r="QB122" s="120"/>
      <c r="QC122" s="120"/>
      <c r="QD122" s="120"/>
      <c r="QE122" s="120"/>
      <c r="QF122" s="120"/>
      <c r="QG122" s="120"/>
      <c r="QH122" s="120"/>
      <c r="QI122" s="120"/>
      <c r="QJ122" s="120"/>
      <c r="QK122" s="120"/>
      <c r="QL122" s="120"/>
      <c r="QM122" s="120"/>
      <c r="QN122" s="120"/>
      <c r="QO122" s="120"/>
      <c r="QP122" s="120"/>
      <c r="QQ122" s="120"/>
      <c r="QR122" s="120"/>
      <c r="QS122" s="120"/>
      <c r="QT122" s="120"/>
      <c r="QU122" s="120"/>
      <c r="QV122" s="120"/>
      <c r="QW122" s="120"/>
      <c r="QX122" s="120"/>
      <c r="QY122" s="120"/>
      <c r="QZ122" s="120"/>
      <c r="RA122" s="120"/>
      <c r="RB122" s="120"/>
      <c r="RC122" s="120"/>
      <c r="RD122" s="120"/>
      <c r="RE122" s="120"/>
      <c r="RF122" s="120"/>
      <c r="RG122" s="120"/>
      <c r="RH122" s="120"/>
      <c r="RI122" s="120"/>
      <c r="RJ122" s="120"/>
      <c r="RK122" s="120"/>
      <c r="RL122" s="120"/>
      <c r="RM122" s="120"/>
      <c r="RN122" s="120"/>
      <c r="RO122" s="120"/>
      <c r="RP122" s="120"/>
      <c r="RQ122" s="120"/>
      <c r="RR122" s="120"/>
      <c r="RS122" s="120"/>
      <c r="RT122" s="120"/>
      <c r="RU122" s="120"/>
      <c r="RV122" s="120"/>
      <c r="RW122" s="120"/>
      <c r="RX122" s="120"/>
      <c r="RY122" s="120"/>
      <c r="RZ122" s="120"/>
      <c r="SA122" s="120"/>
      <c r="SB122" s="120"/>
      <c r="SC122" s="120"/>
      <c r="SD122" s="120"/>
      <c r="SE122" s="120"/>
      <c r="SF122" s="120"/>
      <c r="SG122" s="120"/>
      <c r="SH122" s="120"/>
      <c r="SI122" s="120"/>
      <c r="SJ122" s="120"/>
      <c r="SK122" s="120"/>
      <c r="SL122" s="120"/>
      <c r="SM122" s="120"/>
      <c r="SN122" s="120"/>
      <c r="SO122" s="120"/>
      <c r="SP122" s="120"/>
      <c r="SQ122" s="120"/>
      <c r="SR122" s="120"/>
      <c r="SS122" s="120"/>
      <c r="ST122" s="120"/>
      <c r="SU122" s="120"/>
      <c r="SV122" s="120"/>
      <c r="SW122" s="120"/>
      <c r="SX122" s="120"/>
      <c r="SY122" s="120"/>
      <c r="SZ122" s="120"/>
      <c r="TA122" s="120"/>
      <c r="TB122" s="120"/>
      <c r="TC122" s="120"/>
      <c r="TD122" s="120"/>
      <c r="TE122" s="120"/>
      <c r="TF122" s="120"/>
      <c r="TG122" s="120"/>
      <c r="TH122" s="120"/>
      <c r="TI122" s="120"/>
      <c r="TJ122" s="120"/>
      <c r="TK122" s="120"/>
      <c r="TL122" s="120"/>
      <c r="TM122" s="120"/>
      <c r="TN122" s="120"/>
      <c r="TO122" s="120"/>
      <c r="TP122" s="120"/>
      <c r="TQ122" s="120"/>
      <c r="TR122" s="120"/>
      <c r="TS122" s="120"/>
      <c r="TT122" s="120"/>
      <c r="TU122" s="120"/>
      <c r="TV122" s="120"/>
      <c r="TW122" s="120"/>
      <c r="TX122" s="120"/>
      <c r="TY122" s="120"/>
      <c r="TZ122" s="120"/>
      <c r="UA122" s="120"/>
      <c r="UB122" s="120"/>
      <c r="UC122" s="120"/>
      <c r="UD122" s="120"/>
      <c r="UE122" s="120"/>
      <c r="UF122" s="120"/>
      <c r="UG122" s="120"/>
    </row>
    <row r="123" spans="1:553" x14ac:dyDescent="0.25">
      <c r="A123" s="162" t="s">
        <v>71</v>
      </c>
      <c r="B123" s="31">
        <v>0</v>
      </c>
      <c r="C123" s="31">
        <v>0.49070000000000003</v>
      </c>
      <c r="D123" s="31">
        <v>0.49070000000000003</v>
      </c>
      <c r="E123" s="31">
        <v>0</v>
      </c>
      <c r="F123" s="31">
        <v>0.76</v>
      </c>
      <c r="G123" s="31">
        <v>0.76</v>
      </c>
      <c r="H123" s="31">
        <v>0</v>
      </c>
      <c r="I123" s="31">
        <v>0</v>
      </c>
      <c r="J123" s="31">
        <v>0.55449999999999999</v>
      </c>
      <c r="K123" s="127">
        <v>0.55449999999999999</v>
      </c>
      <c r="L123" s="127">
        <v>0</v>
      </c>
      <c r="M123" s="85">
        <v>0</v>
      </c>
      <c r="N123" s="85">
        <v>0.441</v>
      </c>
      <c r="O123" s="85">
        <f t="shared" si="59"/>
        <v>0.441</v>
      </c>
      <c r="P123" s="85"/>
      <c r="Q123" s="127">
        <v>0</v>
      </c>
      <c r="R123" s="127">
        <v>0.76</v>
      </c>
      <c r="S123" s="127">
        <v>0.76</v>
      </c>
      <c r="T123" s="127">
        <v>0</v>
      </c>
      <c r="U123" s="85">
        <v>0</v>
      </c>
      <c r="V123" s="85">
        <v>0.76</v>
      </c>
      <c r="W123" s="85">
        <f>V123+U123</f>
        <v>0.76</v>
      </c>
      <c r="X123" s="85">
        <v>0</v>
      </c>
      <c r="Y123" s="85">
        <v>0</v>
      </c>
      <c r="Z123" s="85">
        <v>0.55169999999999997</v>
      </c>
      <c r="AA123" s="41">
        <f>SUM(Y123:Z123)</f>
        <v>0.55169999999999997</v>
      </c>
      <c r="AB123" s="85">
        <v>0.8</v>
      </c>
      <c r="AC123" s="85">
        <v>0</v>
      </c>
      <c r="AD123" s="123">
        <f t="shared" si="69"/>
        <v>0.8</v>
      </c>
      <c r="AE123" s="127">
        <v>0.6</v>
      </c>
      <c r="AF123" s="127">
        <v>0</v>
      </c>
      <c r="AG123" s="123">
        <f t="shared" si="61"/>
        <v>0.6</v>
      </c>
      <c r="AH123" s="127">
        <v>0.50529999999999997</v>
      </c>
      <c r="AI123" s="127">
        <v>0</v>
      </c>
      <c r="AJ123" s="123">
        <f t="shared" si="62"/>
        <v>0.50529999999999997</v>
      </c>
      <c r="AK123" s="127">
        <v>0.6</v>
      </c>
      <c r="AL123" s="127">
        <v>0</v>
      </c>
      <c r="AM123" s="123">
        <f t="shared" si="65"/>
        <v>0.6</v>
      </c>
      <c r="AN123" s="127">
        <v>0.56000000000000005</v>
      </c>
      <c r="AO123" s="127">
        <v>0</v>
      </c>
      <c r="AP123" s="123">
        <f t="shared" si="66"/>
        <v>0.56000000000000005</v>
      </c>
      <c r="AQ123" s="123">
        <v>0.53480000000000005</v>
      </c>
      <c r="AR123" s="123">
        <v>0</v>
      </c>
      <c r="AS123" s="123">
        <f t="shared" si="70"/>
        <v>0.53480000000000005</v>
      </c>
      <c r="AT123" s="127">
        <v>0.6</v>
      </c>
      <c r="AU123" s="127">
        <v>0</v>
      </c>
      <c r="AV123" s="123">
        <f t="shared" si="67"/>
        <v>0.6</v>
      </c>
      <c r="AW123" s="127">
        <v>0.6</v>
      </c>
      <c r="AX123" s="127">
        <v>0</v>
      </c>
      <c r="AY123" s="123">
        <f t="shared" si="71"/>
        <v>0.6</v>
      </c>
      <c r="AZ123" s="219">
        <v>0.4</v>
      </c>
      <c r="BA123" s="219">
        <v>0</v>
      </c>
      <c r="BB123" s="226">
        <f t="shared" si="72"/>
        <v>0.4</v>
      </c>
      <c r="BC123" s="226">
        <v>0.2757</v>
      </c>
      <c r="BD123" s="226">
        <v>0</v>
      </c>
      <c r="BE123" s="226">
        <f t="shared" si="73"/>
        <v>0.2757</v>
      </c>
      <c r="BF123" s="219">
        <v>0.6</v>
      </c>
      <c r="BG123" s="219">
        <v>0</v>
      </c>
      <c r="BH123" s="226">
        <f t="shared" si="74"/>
        <v>0.6</v>
      </c>
      <c r="BI123" s="226">
        <v>0.6</v>
      </c>
      <c r="BJ123" s="226">
        <v>0</v>
      </c>
      <c r="BK123" s="226">
        <f t="shared" si="75"/>
        <v>0.6</v>
      </c>
      <c r="BL123" s="226">
        <v>0.59299999999999997</v>
      </c>
      <c r="BM123" s="226">
        <v>0</v>
      </c>
      <c r="BN123" s="226">
        <f>SUM(BL123:BM123)</f>
        <v>0.59299999999999997</v>
      </c>
      <c r="BO123" s="226">
        <v>0.6</v>
      </c>
      <c r="BP123" s="226">
        <v>0</v>
      </c>
      <c r="BQ123" s="226">
        <f t="shared" si="76"/>
        <v>0.6</v>
      </c>
      <c r="BR123" s="216">
        <v>1.31</v>
      </c>
      <c r="BS123" s="216">
        <v>0</v>
      </c>
      <c r="BT123" s="217">
        <f t="shared" si="77"/>
        <v>1.31</v>
      </c>
      <c r="BU123" s="216">
        <v>0.83209999999999995</v>
      </c>
      <c r="BV123" s="216"/>
      <c r="BW123" s="217">
        <f>SUM(BU123:BV123)</f>
        <v>0.83209999999999995</v>
      </c>
      <c r="BX123" s="216">
        <v>0</v>
      </c>
      <c r="BY123" s="216">
        <v>0</v>
      </c>
      <c r="BZ123" s="217">
        <f>SUM(BX123:BY123)</f>
        <v>0</v>
      </c>
      <c r="CA123" s="216">
        <v>0.65</v>
      </c>
      <c r="CB123" s="216"/>
      <c r="CC123" s="217">
        <f>SUM(CA123:CB123)</f>
        <v>0.65</v>
      </c>
      <c r="CD123" s="216">
        <v>0.55210000000000004</v>
      </c>
      <c r="CE123" s="216"/>
      <c r="CF123" s="217">
        <f>SUM(CD123:CE123)</f>
        <v>0.55210000000000004</v>
      </c>
      <c r="CG123" s="216">
        <v>1E-4</v>
      </c>
      <c r="CH123" s="216"/>
      <c r="CI123" s="217">
        <f>SUM(CG123:CH123)</f>
        <v>1E-4</v>
      </c>
      <c r="CJ123" s="216"/>
      <c r="CK123" s="216"/>
      <c r="CL123" s="217">
        <f>SUM(CJ123:CK123)</f>
        <v>0</v>
      </c>
      <c r="CM123" s="216"/>
      <c r="CN123" s="216"/>
      <c r="CO123" s="217">
        <f>SUM(CM123:CN123)</f>
        <v>0</v>
      </c>
      <c r="CP123" s="216"/>
      <c r="CQ123" s="216"/>
      <c r="CR123" s="217">
        <f>SUM(CP123:CQ123)</f>
        <v>0</v>
      </c>
      <c r="GC123" s="120"/>
      <c r="GD123" s="120"/>
      <c r="GE123" s="120"/>
      <c r="GF123" s="120"/>
      <c r="GG123" s="120"/>
      <c r="GH123" s="120"/>
      <c r="GI123" s="120"/>
      <c r="GJ123" s="120"/>
      <c r="GK123" s="120"/>
      <c r="GL123" s="120"/>
      <c r="GM123" s="120"/>
      <c r="GN123" s="120"/>
      <c r="GO123" s="120"/>
      <c r="GP123" s="120"/>
      <c r="GQ123" s="120"/>
      <c r="GR123" s="120"/>
      <c r="GS123" s="120"/>
      <c r="GT123" s="120"/>
      <c r="GU123" s="120"/>
      <c r="GV123" s="120"/>
      <c r="GW123" s="120"/>
      <c r="GX123" s="120"/>
      <c r="GY123" s="120"/>
      <c r="GZ123" s="120"/>
      <c r="HA123" s="120"/>
      <c r="HB123" s="120"/>
      <c r="HC123" s="120"/>
      <c r="HD123" s="120"/>
      <c r="HE123" s="120"/>
      <c r="HF123" s="120"/>
      <c r="HG123" s="120"/>
      <c r="HH123" s="120"/>
      <c r="HI123" s="120"/>
      <c r="HJ123" s="120"/>
      <c r="HK123" s="120"/>
      <c r="HL123" s="120"/>
      <c r="HM123" s="120"/>
      <c r="HN123" s="120"/>
      <c r="HO123" s="120"/>
      <c r="HP123" s="120"/>
      <c r="HQ123" s="120"/>
      <c r="HR123" s="120"/>
      <c r="HS123" s="120"/>
      <c r="HT123" s="120"/>
      <c r="HU123" s="120"/>
      <c r="HV123" s="120"/>
      <c r="HW123" s="120"/>
      <c r="HX123" s="120"/>
      <c r="HY123" s="120"/>
      <c r="HZ123" s="120"/>
      <c r="IA123" s="120"/>
      <c r="IB123" s="120"/>
      <c r="IC123" s="120"/>
      <c r="ID123" s="120"/>
      <c r="IE123" s="120"/>
      <c r="IF123" s="120"/>
      <c r="IG123" s="120"/>
      <c r="IH123" s="120"/>
      <c r="II123" s="120"/>
      <c r="IJ123" s="120"/>
      <c r="IK123" s="120"/>
      <c r="IL123" s="120"/>
      <c r="IM123" s="120"/>
      <c r="IN123" s="120"/>
      <c r="IO123" s="120"/>
      <c r="IP123" s="120"/>
      <c r="IQ123" s="120"/>
      <c r="IR123" s="120"/>
      <c r="IS123" s="120"/>
      <c r="IT123" s="120"/>
      <c r="IU123" s="120"/>
      <c r="IV123" s="120"/>
      <c r="IW123" s="120"/>
      <c r="IX123" s="120"/>
      <c r="IY123" s="120"/>
      <c r="IZ123" s="120"/>
      <c r="JA123" s="120"/>
      <c r="JB123" s="120"/>
      <c r="JC123" s="120"/>
      <c r="JD123" s="120"/>
      <c r="JE123" s="120"/>
      <c r="JF123" s="120"/>
      <c r="JG123" s="120"/>
      <c r="JH123" s="120"/>
      <c r="JI123" s="120"/>
      <c r="JJ123" s="120"/>
      <c r="JK123" s="120"/>
      <c r="JL123" s="120"/>
      <c r="JM123" s="120"/>
      <c r="JN123" s="120"/>
      <c r="JO123" s="120"/>
      <c r="JP123" s="120"/>
      <c r="JQ123" s="120"/>
      <c r="JR123" s="120"/>
      <c r="JS123" s="120"/>
      <c r="JT123" s="120"/>
      <c r="JU123" s="120"/>
      <c r="JV123" s="120"/>
      <c r="JW123" s="120"/>
      <c r="JX123" s="120"/>
      <c r="JY123" s="120"/>
      <c r="JZ123" s="120"/>
      <c r="KA123" s="120"/>
      <c r="KB123" s="120"/>
      <c r="KC123" s="120"/>
      <c r="KD123" s="120"/>
      <c r="KE123" s="120"/>
      <c r="KF123" s="120"/>
      <c r="KG123" s="120"/>
      <c r="KH123" s="120"/>
      <c r="KI123" s="120"/>
      <c r="KJ123" s="120"/>
      <c r="KK123" s="120"/>
      <c r="KL123" s="120"/>
      <c r="KM123" s="120"/>
      <c r="KN123" s="120"/>
      <c r="KO123" s="120"/>
      <c r="KP123" s="120"/>
      <c r="KQ123" s="120"/>
      <c r="KR123" s="120"/>
      <c r="KS123" s="120"/>
      <c r="KT123" s="120"/>
      <c r="KU123" s="120"/>
      <c r="KV123" s="120"/>
      <c r="KW123" s="120"/>
      <c r="KX123" s="120"/>
      <c r="KY123" s="120"/>
      <c r="KZ123" s="120"/>
      <c r="LA123" s="120"/>
      <c r="LB123" s="120"/>
      <c r="LC123" s="120"/>
      <c r="LD123" s="120"/>
      <c r="LE123" s="120"/>
      <c r="LF123" s="120"/>
      <c r="LG123" s="120"/>
      <c r="LH123" s="120"/>
      <c r="LI123" s="120"/>
      <c r="LJ123" s="120"/>
      <c r="LK123" s="120"/>
      <c r="LL123" s="120"/>
      <c r="LM123" s="120"/>
      <c r="LN123" s="120"/>
      <c r="LO123" s="120"/>
      <c r="LP123" s="120"/>
      <c r="LQ123" s="120"/>
      <c r="LR123" s="120"/>
      <c r="LS123" s="120"/>
      <c r="LT123" s="120"/>
      <c r="LU123" s="120"/>
      <c r="LV123" s="120"/>
      <c r="LW123" s="120"/>
      <c r="LX123" s="120"/>
      <c r="LY123" s="120"/>
      <c r="LZ123" s="120"/>
      <c r="MA123" s="120"/>
      <c r="MB123" s="120"/>
      <c r="MC123" s="120"/>
      <c r="MD123" s="120"/>
      <c r="ME123" s="120"/>
      <c r="MF123" s="120"/>
      <c r="MG123" s="120"/>
      <c r="MH123" s="120"/>
      <c r="MI123" s="120"/>
      <c r="MJ123" s="120"/>
      <c r="MK123" s="120"/>
      <c r="ML123" s="120"/>
      <c r="MM123" s="120"/>
      <c r="MN123" s="120"/>
      <c r="MO123" s="120"/>
      <c r="MP123" s="120"/>
      <c r="MQ123" s="120"/>
      <c r="MR123" s="120"/>
      <c r="MS123" s="120"/>
      <c r="MT123" s="120"/>
      <c r="MU123" s="120"/>
      <c r="MV123" s="120"/>
      <c r="MW123" s="120"/>
      <c r="MX123" s="120"/>
      <c r="MY123" s="120"/>
      <c r="MZ123" s="120"/>
      <c r="NA123" s="120"/>
      <c r="NB123" s="120"/>
      <c r="NC123" s="120"/>
      <c r="ND123" s="120"/>
      <c r="NE123" s="120"/>
      <c r="NF123" s="120"/>
      <c r="NG123" s="120"/>
      <c r="NH123" s="120"/>
      <c r="NI123" s="120"/>
      <c r="NJ123" s="120"/>
      <c r="NK123" s="120"/>
      <c r="NL123" s="120"/>
      <c r="NM123" s="120"/>
      <c r="NN123" s="120"/>
      <c r="NO123" s="120"/>
      <c r="NP123" s="120"/>
      <c r="NQ123" s="120"/>
      <c r="NR123" s="120"/>
      <c r="NS123" s="120"/>
      <c r="NT123" s="120"/>
      <c r="NU123" s="120"/>
      <c r="NV123" s="120"/>
      <c r="NW123" s="120"/>
      <c r="NX123" s="120"/>
      <c r="NY123" s="120"/>
      <c r="NZ123" s="120"/>
      <c r="OA123" s="120"/>
      <c r="OB123" s="120"/>
      <c r="OC123" s="120"/>
      <c r="OD123" s="120"/>
      <c r="OE123" s="120"/>
      <c r="OF123" s="120"/>
      <c r="OG123" s="120"/>
      <c r="OH123" s="120"/>
      <c r="OI123" s="120"/>
      <c r="OJ123" s="120"/>
      <c r="OK123" s="120"/>
      <c r="OL123" s="120"/>
      <c r="OM123" s="120"/>
      <c r="ON123" s="120"/>
      <c r="OO123" s="120"/>
      <c r="OP123" s="120"/>
      <c r="OQ123" s="120"/>
      <c r="OR123" s="120"/>
      <c r="OS123" s="120"/>
      <c r="OT123" s="120"/>
      <c r="OU123" s="120"/>
      <c r="OV123" s="120"/>
      <c r="OW123" s="120"/>
      <c r="OX123" s="120"/>
      <c r="OY123" s="120"/>
      <c r="OZ123" s="120"/>
      <c r="PA123" s="120"/>
      <c r="PB123" s="120"/>
      <c r="PC123" s="120"/>
      <c r="PD123" s="120"/>
      <c r="PE123" s="120"/>
      <c r="PF123" s="120"/>
      <c r="PG123" s="120"/>
      <c r="PH123" s="120"/>
      <c r="PI123" s="120"/>
      <c r="PJ123" s="120"/>
      <c r="PK123" s="120"/>
      <c r="PL123" s="120"/>
      <c r="PM123" s="120"/>
      <c r="PN123" s="120"/>
      <c r="PO123" s="120"/>
      <c r="PP123" s="120"/>
      <c r="PQ123" s="120"/>
      <c r="PR123" s="120"/>
      <c r="PS123" s="120"/>
      <c r="PT123" s="120"/>
      <c r="PU123" s="120"/>
      <c r="PV123" s="120"/>
      <c r="PW123" s="120"/>
      <c r="PX123" s="120"/>
      <c r="PY123" s="120"/>
      <c r="PZ123" s="120"/>
      <c r="QA123" s="120"/>
      <c r="QB123" s="120"/>
      <c r="QC123" s="120"/>
      <c r="QD123" s="120"/>
      <c r="QE123" s="120"/>
      <c r="QF123" s="120"/>
      <c r="QG123" s="120"/>
      <c r="QH123" s="120"/>
      <c r="QI123" s="120"/>
      <c r="QJ123" s="120"/>
      <c r="QK123" s="120"/>
      <c r="QL123" s="120"/>
      <c r="QM123" s="120"/>
      <c r="QN123" s="120"/>
      <c r="QO123" s="120"/>
      <c r="QP123" s="120"/>
      <c r="QQ123" s="120"/>
      <c r="QR123" s="120"/>
      <c r="QS123" s="120"/>
      <c r="QT123" s="120"/>
      <c r="QU123" s="120"/>
      <c r="QV123" s="120"/>
      <c r="QW123" s="120"/>
      <c r="QX123" s="120"/>
      <c r="QY123" s="120"/>
      <c r="QZ123" s="120"/>
      <c r="RA123" s="120"/>
      <c r="RB123" s="120"/>
      <c r="RC123" s="120"/>
      <c r="RD123" s="120"/>
      <c r="RE123" s="120"/>
      <c r="RF123" s="120"/>
      <c r="RG123" s="120"/>
      <c r="RH123" s="120"/>
      <c r="RI123" s="120"/>
      <c r="RJ123" s="120"/>
      <c r="RK123" s="120"/>
      <c r="RL123" s="120"/>
      <c r="RM123" s="120"/>
      <c r="RN123" s="120"/>
      <c r="RO123" s="120"/>
      <c r="RP123" s="120"/>
      <c r="RQ123" s="120"/>
      <c r="RR123" s="120"/>
      <c r="RS123" s="120"/>
      <c r="RT123" s="120"/>
      <c r="RU123" s="120"/>
      <c r="RV123" s="120"/>
      <c r="RW123" s="120"/>
      <c r="RX123" s="120"/>
      <c r="RY123" s="120"/>
      <c r="RZ123" s="120"/>
      <c r="SA123" s="120"/>
      <c r="SB123" s="120"/>
      <c r="SC123" s="120"/>
      <c r="SD123" s="120"/>
      <c r="SE123" s="120"/>
      <c r="SF123" s="120"/>
      <c r="SG123" s="120"/>
      <c r="SH123" s="120"/>
      <c r="SI123" s="120"/>
      <c r="SJ123" s="120"/>
      <c r="SK123" s="120"/>
      <c r="SL123" s="120"/>
      <c r="SM123" s="120"/>
      <c r="SN123" s="120"/>
      <c r="SO123" s="120"/>
      <c r="SP123" s="120"/>
      <c r="SQ123" s="120"/>
      <c r="SR123" s="120"/>
      <c r="SS123" s="120"/>
      <c r="ST123" s="120"/>
      <c r="SU123" s="120"/>
      <c r="SV123" s="120"/>
      <c r="SW123" s="120"/>
      <c r="SX123" s="120"/>
      <c r="SY123" s="120"/>
      <c r="SZ123" s="120"/>
      <c r="TA123" s="120"/>
      <c r="TB123" s="120"/>
      <c r="TC123" s="120"/>
      <c r="TD123" s="120"/>
      <c r="TE123" s="120"/>
      <c r="TF123" s="120"/>
      <c r="TG123" s="120"/>
      <c r="TH123" s="120"/>
      <c r="TI123" s="120"/>
      <c r="TJ123" s="120"/>
      <c r="TK123" s="120"/>
      <c r="TL123" s="120"/>
      <c r="TM123" s="120"/>
      <c r="TN123" s="120"/>
      <c r="TO123" s="120"/>
      <c r="TP123" s="120"/>
      <c r="TQ123" s="120"/>
      <c r="TR123" s="120"/>
      <c r="TS123" s="120"/>
      <c r="TT123" s="120"/>
      <c r="TU123" s="120"/>
      <c r="TV123" s="120"/>
      <c r="TW123" s="120"/>
      <c r="TX123" s="120"/>
      <c r="TY123" s="120"/>
      <c r="TZ123" s="120"/>
      <c r="UA123" s="120"/>
      <c r="UB123" s="120"/>
      <c r="UC123" s="120"/>
      <c r="UD123" s="120"/>
      <c r="UE123" s="120"/>
      <c r="UF123" s="120"/>
      <c r="UG123" s="120"/>
    </row>
    <row r="124" spans="1:553" x14ac:dyDescent="0.25">
      <c r="A124" s="162" t="s">
        <v>333</v>
      </c>
      <c r="B124" s="31">
        <v>0</v>
      </c>
      <c r="C124" s="31">
        <v>0.96389999999999998</v>
      </c>
      <c r="D124" s="31">
        <v>0.96389999999999998</v>
      </c>
      <c r="E124" s="31">
        <v>0</v>
      </c>
      <c r="F124" s="31">
        <v>1.1704000000000001</v>
      </c>
      <c r="G124" s="31">
        <v>1.1704000000000001</v>
      </c>
      <c r="H124" s="31">
        <v>0</v>
      </c>
      <c r="I124" s="31">
        <v>0</v>
      </c>
      <c r="J124" s="31">
        <v>1.0751999999999999</v>
      </c>
      <c r="K124" s="127">
        <v>1.0751999999999999</v>
      </c>
      <c r="L124" s="127">
        <v>0</v>
      </c>
      <c r="M124" s="85">
        <v>0</v>
      </c>
      <c r="N124" s="85">
        <v>1.0266999999999999</v>
      </c>
      <c r="O124" s="85">
        <f t="shared" si="59"/>
        <v>1.0266999999999999</v>
      </c>
      <c r="P124" s="85"/>
      <c r="Q124" s="127">
        <v>0</v>
      </c>
      <c r="R124" s="127">
        <v>1.0349999999999999</v>
      </c>
      <c r="S124" s="127">
        <v>1.0349999999999999</v>
      </c>
      <c r="T124" s="127">
        <v>0</v>
      </c>
      <c r="U124" s="85">
        <v>0</v>
      </c>
      <c r="V124" s="85">
        <v>1.085</v>
      </c>
      <c r="W124" s="85">
        <f>V124+U124</f>
        <v>1.085</v>
      </c>
      <c r="X124" s="85">
        <v>0</v>
      </c>
      <c r="Y124" s="85">
        <v>0</v>
      </c>
      <c r="Z124" s="85">
        <v>1.0319</v>
      </c>
      <c r="AA124" s="41">
        <f>SUM(Y124:Z124)</f>
        <v>1.0319</v>
      </c>
      <c r="AB124" s="85">
        <v>1.1399999999999999</v>
      </c>
      <c r="AC124" s="85">
        <v>0</v>
      </c>
      <c r="AD124" s="123">
        <f t="shared" si="69"/>
        <v>1.1399999999999999</v>
      </c>
      <c r="AE124" s="127">
        <v>1.07</v>
      </c>
      <c r="AF124" s="127">
        <v>0</v>
      </c>
      <c r="AG124" s="123">
        <f t="shared" si="61"/>
        <v>1.07</v>
      </c>
      <c r="AH124" s="127">
        <v>0.72470000000000001</v>
      </c>
      <c r="AI124" s="127">
        <v>0</v>
      </c>
      <c r="AJ124" s="123">
        <f t="shared" si="62"/>
        <v>0.72470000000000001</v>
      </c>
      <c r="AK124" s="127">
        <v>1.1399999999999999</v>
      </c>
      <c r="AL124" s="127">
        <v>0</v>
      </c>
      <c r="AM124" s="123">
        <f t="shared" si="65"/>
        <v>1.1399999999999999</v>
      </c>
      <c r="AN124" s="127">
        <v>1.1399999999999999</v>
      </c>
      <c r="AO124" s="127">
        <v>0</v>
      </c>
      <c r="AP124" s="123">
        <f t="shared" si="66"/>
        <v>1.1399999999999999</v>
      </c>
      <c r="AQ124" s="123">
        <v>1.1000000000000001</v>
      </c>
      <c r="AR124" s="123">
        <v>0</v>
      </c>
      <c r="AS124" s="123">
        <f t="shared" si="70"/>
        <v>1.1000000000000001</v>
      </c>
      <c r="AT124" s="127">
        <v>1.1499999999999999</v>
      </c>
      <c r="AU124" s="127">
        <v>0</v>
      </c>
      <c r="AV124" s="123">
        <f t="shared" si="67"/>
        <v>1.1499999999999999</v>
      </c>
      <c r="AW124" s="127">
        <v>1.1499999999999999</v>
      </c>
      <c r="AX124" s="127">
        <v>0</v>
      </c>
      <c r="AY124" s="123">
        <f t="shared" si="71"/>
        <v>1.1499999999999999</v>
      </c>
      <c r="AZ124" s="219">
        <v>0.84</v>
      </c>
      <c r="BA124" s="219">
        <v>0</v>
      </c>
      <c r="BB124" s="226">
        <f t="shared" si="72"/>
        <v>0.84</v>
      </c>
      <c r="BC124" s="226">
        <v>6.4999999999999997E-3</v>
      </c>
      <c r="BD124" s="226">
        <v>0</v>
      </c>
      <c r="BE124" s="226">
        <f t="shared" si="73"/>
        <v>6.4999999999999997E-3</v>
      </c>
      <c r="BF124" s="219">
        <v>1.1499999999999999</v>
      </c>
      <c r="BG124" s="219">
        <v>0</v>
      </c>
      <c r="BH124" s="226">
        <f t="shared" si="74"/>
        <v>1.1499999999999999</v>
      </c>
      <c r="BI124" s="226">
        <v>1.1399999999999999</v>
      </c>
      <c r="BJ124" s="226">
        <v>0</v>
      </c>
      <c r="BK124" s="226">
        <f t="shared" si="75"/>
        <v>1.1399999999999999</v>
      </c>
      <c r="BL124" s="226">
        <v>1.1503000000000001</v>
      </c>
      <c r="BM124" s="226">
        <v>0</v>
      </c>
      <c r="BN124" s="226">
        <f>SUM(BL124:BM124)</f>
        <v>1.1503000000000001</v>
      </c>
      <c r="BO124" s="226">
        <v>1.1499999999999999</v>
      </c>
      <c r="BP124" s="226">
        <v>0</v>
      </c>
      <c r="BQ124" s="226">
        <f t="shared" si="76"/>
        <v>1.1499999999999999</v>
      </c>
      <c r="BR124" s="216">
        <v>1.2</v>
      </c>
      <c r="BS124" s="216">
        <v>0</v>
      </c>
      <c r="BT124" s="217">
        <f t="shared" si="77"/>
        <v>1.2</v>
      </c>
      <c r="BU124" s="216">
        <v>1.1121000000000001</v>
      </c>
      <c r="BV124" s="216"/>
      <c r="BW124" s="217">
        <f>SUM(BU124:BV124)</f>
        <v>1.1121000000000001</v>
      </c>
      <c r="BX124" s="216">
        <v>0.31</v>
      </c>
      <c r="BY124" s="216">
        <v>0</v>
      </c>
      <c r="BZ124" s="217">
        <f>SUM(BX124:BY124)</f>
        <v>0.31</v>
      </c>
      <c r="CA124" s="216">
        <v>3.9279000000000002</v>
      </c>
      <c r="CB124" s="216"/>
      <c r="CC124" s="217">
        <f>SUM(CA124:CB124)</f>
        <v>3.9279000000000002</v>
      </c>
      <c r="CD124" s="216">
        <v>3.5766</v>
      </c>
      <c r="CE124" s="216"/>
      <c r="CF124" s="217">
        <f>SUM(CD124:CE124)</f>
        <v>3.5766</v>
      </c>
      <c r="CG124" s="216">
        <v>1E-3</v>
      </c>
      <c r="CH124" s="216"/>
      <c r="CI124" s="217">
        <f>SUM(CG124:CH124)</f>
        <v>1E-3</v>
      </c>
      <c r="CJ124" s="216"/>
      <c r="CK124" s="216"/>
      <c r="CL124" s="217">
        <f>SUM(CJ124:CK124)</f>
        <v>0</v>
      </c>
      <c r="CM124" s="216"/>
      <c r="CN124" s="216"/>
      <c r="CO124" s="217">
        <f>SUM(CM124:CN124)</f>
        <v>0</v>
      </c>
      <c r="CP124" s="216"/>
      <c r="CQ124" s="216"/>
      <c r="CR124" s="217">
        <f>SUM(CP124:CQ124)</f>
        <v>0</v>
      </c>
      <c r="GC124" s="120"/>
      <c r="GD124" s="120"/>
      <c r="GE124" s="120"/>
      <c r="GF124" s="120"/>
      <c r="GG124" s="120"/>
      <c r="GH124" s="120"/>
      <c r="GI124" s="120"/>
      <c r="GJ124" s="120"/>
      <c r="GK124" s="120"/>
      <c r="GL124" s="120"/>
      <c r="GM124" s="120"/>
      <c r="GN124" s="120"/>
      <c r="GO124" s="120"/>
      <c r="GP124" s="120"/>
      <c r="GQ124" s="120"/>
      <c r="GR124" s="120"/>
      <c r="GS124" s="120"/>
      <c r="GT124" s="120"/>
      <c r="GU124" s="120"/>
      <c r="GV124" s="120"/>
      <c r="GW124" s="120"/>
      <c r="GX124" s="120"/>
      <c r="GY124" s="120"/>
      <c r="GZ124" s="120"/>
      <c r="HA124" s="120"/>
      <c r="HB124" s="120"/>
      <c r="HC124" s="120"/>
      <c r="HD124" s="120"/>
      <c r="HE124" s="120"/>
      <c r="HF124" s="120"/>
      <c r="HG124" s="120"/>
      <c r="HH124" s="120"/>
      <c r="HI124" s="120"/>
      <c r="HJ124" s="120"/>
      <c r="HK124" s="120"/>
      <c r="HL124" s="120"/>
      <c r="HM124" s="120"/>
      <c r="HN124" s="120"/>
      <c r="HO124" s="120"/>
      <c r="HP124" s="120"/>
      <c r="HQ124" s="120"/>
      <c r="HR124" s="120"/>
      <c r="HS124" s="120"/>
      <c r="HT124" s="120"/>
      <c r="HU124" s="120"/>
      <c r="HV124" s="120"/>
      <c r="HW124" s="120"/>
      <c r="HX124" s="120"/>
      <c r="HY124" s="120"/>
      <c r="HZ124" s="120"/>
      <c r="IA124" s="120"/>
      <c r="IB124" s="120"/>
      <c r="IC124" s="120"/>
      <c r="ID124" s="120"/>
      <c r="IE124" s="120"/>
      <c r="IF124" s="120"/>
      <c r="IG124" s="120"/>
      <c r="IH124" s="120"/>
      <c r="II124" s="120"/>
      <c r="IJ124" s="120"/>
      <c r="IK124" s="120"/>
      <c r="IL124" s="120"/>
      <c r="IM124" s="120"/>
      <c r="IN124" s="120"/>
      <c r="IO124" s="120"/>
      <c r="IP124" s="120"/>
      <c r="IQ124" s="120"/>
      <c r="IR124" s="120"/>
      <c r="IS124" s="120"/>
      <c r="IT124" s="120"/>
      <c r="IU124" s="120"/>
      <c r="IV124" s="120"/>
      <c r="IW124" s="120"/>
      <c r="IX124" s="120"/>
      <c r="IY124" s="120"/>
      <c r="IZ124" s="120"/>
      <c r="JA124" s="120"/>
      <c r="JB124" s="120"/>
      <c r="JC124" s="120"/>
      <c r="JD124" s="120"/>
      <c r="JE124" s="120"/>
      <c r="JF124" s="120"/>
      <c r="JG124" s="120"/>
      <c r="JH124" s="120"/>
      <c r="JI124" s="120"/>
      <c r="JJ124" s="120"/>
      <c r="JK124" s="120"/>
      <c r="JL124" s="120"/>
      <c r="JM124" s="120"/>
      <c r="JN124" s="120"/>
      <c r="JO124" s="120"/>
      <c r="JP124" s="120"/>
      <c r="JQ124" s="120"/>
      <c r="JR124" s="120"/>
      <c r="JS124" s="120"/>
      <c r="JT124" s="120"/>
      <c r="JU124" s="120"/>
      <c r="JV124" s="120"/>
      <c r="JW124" s="120"/>
      <c r="JX124" s="120"/>
      <c r="JY124" s="120"/>
      <c r="JZ124" s="120"/>
      <c r="KA124" s="120"/>
      <c r="KB124" s="120"/>
      <c r="KC124" s="120"/>
      <c r="KD124" s="120"/>
      <c r="KE124" s="120"/>
      <c r="KF124" s="120"/>
      <c r="KG124" s="120"/>
      <c r="KH124" s="120"/>
      <c r="KI124" s="120"/>
      <c r="KJ124" s="120"/>
      <c r="KK124" s="120"/>
      <c r="KL124" s="120"/>
      <c r="KM124" s="120"/>
      <c r="KN124" s="120"/>
      <c r="KO124" s="120"/>
      <c r="KP124" s="120"/>
      <c r="KQ124" s="120"/>
      <c r="KR124" s="120"/>
      <c r="KS124" s="120"/>
      <c r="KT124" s="120"/>
      <c r="KU124" s="120"/>
      <c r="KV124" s="120"/>
      <c r="KW124" s="120"/>
      <c r="KX124" s="120"/>
      <c r="KY124" s="120"/>
      <c r="KZ124" s="120"/>
      <c r="LA124" s="120"/>
      <c r="LB124" s="120"/>
      <c r="LC124" s="120"/>
      <c r="LD124" s="120"/>
      <c r="LE124" s="120"/>
      <c r="LF124" s="120"/>
      <c r="LG124" s="120"/>
      <c r="LH124" s="120"/>
      <c r="LI124" s="120"/>
      <c r="LJ124" s="120"/>
      <c r="LK124" s="120"/>
      <c r="LL124" s="120"/>
      <c r="LM124" s="120"/>
      <c r="LN124" s="120"/>
      <c r="LO124" s="120"/>
      <c r="LP124" s="120"/>
      <c r="LQ124" s="120"/>
      <c r="LR124" s="120"/>
      <c r="LS124" s="120"/>
      <c r="LT124" s="120"/>
      <c r="LU124" s="120"/>
      <c r="LV124" s="120"/>
      <c r="LW124" s="120"/>
      <c r="LX124" s="120"/>
      <c r="LY124" s="120"/>
      <c r="LZ124" s="120"/>
      <c r="MA124" s="120"/>
      <c r="MB124" s="120"/>
      <c r="MC124" s="120"/>
      <c r="MD124" s="120"/>
      <c r="ME124" s="120"/>
      <c r="MF124" s="120"/>
      <c r="MG124" s="120"/>
      <c r="MH124" s="120"/>
      <c r="MI124" s="120"/>
      <c r="MJ124" s="120"/>
      <c r="MK124" s="120"/>
      <c r="ML124" s="120"/>
      <c r="MM124" s="120"/>
      <c r="MN124" s="120"/>
      <c r="MO124" s="120"/>
      <c r="MP124" s="120"/>
      <c r="MQ124" s="120"/>
      <c r="MR124" s="120"/>
      <c r="MS124" s="120"/>
      <c r="MT124" s="120"/>
      <c r="MU124" s="120"/>
      <c r="MV124" s="120"/>
      <c r="MW124" s="120"/>
      <c r="MX124" s="120"/>
      <c r="MY124" s="120"/>
      <c r="MZ124" s="120"/>
      <c r="NA124" s="120"/>
      <c r="NB124" s="120"/>
      <c r="NC124" s="120"/>
      <c r="ND124" s="120"/>
      <c r="NE124" s="120"/>
      <c r="NF124" s="120"/>
      <c r="NG124" s="120"/>
      <c r="NH124" s="120"/>
      <c r="NI124" s="120"/>
      <c r="NJ124" s="120"/>
      <c r="NK124" s="120"/>
      <c r="NL124" s="120"/>
      <c r="NM124" s="120"/>
      <c r="NN124" s="120"/>
      <c r="NO124" s="120"/>
      <c r="NP124" s="120"/>
      <c r="NQ124" s="120"/>
      <c r="NR124" s="120"/>
      <c r="NS124" s="120"/>
      <c r="NT124" s="120"/>
      <c r="NU124" s="120"/>
      <c r="NV124" s="120"/>
      <c r="NW124" s="120"/>
      <c r="NX124" s="120"/>
      <c r="NY124" s="120"/>
      <c r="NZ124" s="120"/>
      <c r="OA124" s="120"/>
      <c r="OB124" s="120"/>
      <c r="OC124" s="120"/>
      <c r="OD124" s="120"/>
      <c r="OE124" s="120"/>
      <c r="OF124" s="120"/>
      <c r="OG124" s="120"/>
      <c r="OH124" s="120"/>
      <c r="OI124" s="120"/>
      <c r="OJ124" s="120"/>
      <c r="OK124" s="120"/>
      <c r="OL124" s="120"/>
      <c r="OM124" s="120"/>
      <c r="ON124" s="120"/>
      <c r="OO124" s="120"/>
      <c r="OP124" s="120"/>
      <c r="OQ124" s="120"/>
      <c r="OR124" s="120"/>
      <c r="OS124" s="120"/>
      <c r="OT124" s="120"/>
      <c r="OU124" s="120"/>
      <c r="OV124" s="120"/>
      <c r="OW124" s="120"/>
      <c r="OX124" s="120"/>
      <c r="OY124" s="120"/>
      <c r="OZ124" s="120"/>
      <c r="PA124" s="120"/>
      <c r="PB124" s="120"/>
      <c r="PC124" s="120"/>
      <c r="PD124" s="120"/>
      <c r="PE124" s="120"/>
      <c r="PF124" s="120"/>
      <c r="PG124" s="120"/>
      <c r="PH124" s="120"/>
      <c r="PI124" s="120"/>
      <c r="PJ124" s="120"/>
      <c r="PK124" s="120"/>
      <c r="PL124" s="120"/>
      <c r="PM124" s="120"/>
      <c r="PN124" s="120"/>
      <c r="PO124" s="120"/>
      <c r="PP124" s="120"/>
      <c r="PQ124" s="120"/>
      <c r="PR124" s="120"/>
      <c r="PS124" s="120"/>
      <c r="PT124" s="120"/>
      <c r="PU124" s="120"/>
      <c r="PV124" s="120"/>
      <c r="PW124" s="120"/>
      <c r="PX124" s="120"/>
      <c r="PY124" s="120"/>
      <c r="PZ124" s="120"/>
      <c r="QA124" s="120"/>
      <c r="QB124" s="120"/>
      <c r="QC124" s="120"/>
      <c r="QD124" s="120"/>
      <c r="QE124" s="120"/>
      <c r="QF124" s="120"/>
      <c r="QG124" s="120"/>
      <c r="QH124" s="120"/>
      <c r="QI124" s="120"/>
      <c r="QJ124" s="120"/>
      <c r="QK124" s="120"/>
      <c r="QL124" s="120"/>
      <c r="QM124" s="120"/>
      <c r="QN124" s="120"/>
      <c r="QO124" s="120"/>
      <c r="QP124" s="120"/>
      <c r="QQ124" s="120"/>
      <c r="QR124" s="120"/>
      <c r="QS124" s="120"/>
      <c r="QT124" s="120"/>
      <c r="QU124" s="120"/>
      <c r="QV124" s="120"/>
      <c r="QW124" s="120"/>
      <c r="QX124" s="120"/>
      <c r="QY124" s="120"/>
      <c r="QZ124" s="120"/>
      <c r="RA124" s="120"/>
      <c r="RB124" s="120"/>
      <c r="RC124" s="120"/>
      <c r="RD124" s="120"/>
      <c r="RE124" s="120"/>
      <c r="RF124" s="120"/>
      <c r="RG124" s="120"/>
      <c r="RH124" s="120"/>
      <c r="RI124" s="120"/>
      <c r="RJ124" s="120"/>
      <c r="RK124" s="120"/>
      <c r="RL124" s="120"/>
      <c r="RM124" s="120"/>
      <c r="RN124" s="120"/>
      <c r="RO124" s="120"/>
      <c r="RP124" s="120"/>
      <c r="RQ124" s="120"/>
      <c r="RR124" s="120"/>
      <c r="RS124" s="120"/>
      <c r="RT124" s="120"/>
      <c r="RU124" s="120"/>
      <c r="RV124" s="120"/>
      <c r="RW124" s="120"/>
      <c r="RX124" s="120"/>
      <c r="RY124" s="120"/>
      <c r="RZ124" s="120"/>
      <c r="SA124" s="120"/>
      <c r="SB124" s="120"/>
      <c r="SC124" s="120"/>
      <c r="SD124" s="120"/>
      <c r="SE124" s="120"/>
      <c r="SF124" s="120"/>
      <c r="SG124" s="120"/>
      <c r="SH124" s="120"/>
      <c r="SI124" s="120"/>
      <c r="SJ124" s="120"/>
      <c r="SK124" s="120"/>
      <c r="SL124" s="120"/>
      <c r="SM124" s="120"/>
      <c r="SN124" s="120"/>
      <c r="SO124" s="120"/>
      <c r="SP124" s="120"/>
      <c r="SQ124" s="120"/>
      <c r="SR124" s="120"/>
      <c r="SS124" s="120"/>
      <c r="ST124" s="120"/>
      <c r="SU124" s="120"/>
      <c r="SV124" s="120"/>
      <c r="SW124" s="120"/>
      <c r="SX124" s="120"/>
      <c r="SY124" s="120"/>
      <c r="SZ124" s="120"/>
      <c r="TA124" s="120"/>
      <c r="TB124" s="120"/>
      <c r="TC124" s="120"/>
      <c r="TD124" s="120"/>
      <c r="TE124" s="120"/>
      <c r="TF124" s="120"/>
      <c r="TG124" s="120"/>
      <c r="TH124" s="120"/>
      <c r="TI124" s="120"/>
      <c r="TJ124" s="120"/>
      <c r="TK124" s="120"/>
      <c r="TL124" s="120"/>
      <c r="TM124" s="120"/>
      <c r="TN124" s="120"/>
      <c r="TO124" s="120"/>
      <c r="TP124" s="120"/>
      <c r="TQ124" s="120"/>
      <c r="TR124" s="120"/>
      <c r="TS124" s="120"/>
      <c r="TT124" s="120"/>
      <c r="TU124" s="120"/>
      <c r="TV124" s="120"/>
      <c r="TW124" s="120"/>
      <c r="TX124" s="120"/>
      <c r="TY124" s="120"/>
      <c r="TZ124" s="120"/>
      <c r="UA124" s="120"/>
      <c r="UB124" s="120"/>
      <c r="UC124" s="120"/>
      <c r="UD124" s="120"/>
      <c r="UE124" s="120"/>
      <c r="UF124" s="120"/>
      <c r="UG124" s="120"/>
    </row>
    <row r="125" spans="1:553" x14ac:dyDescent="0.25">
      <c r="A125" s="163" t="s">
        <v>72</v>
      </c>
      <c r="B125" s="31">
        <v>0</v>
      </c>
      <c r="C125" s="31">
        <v>4</v>
      </c>
      <c r="D125" s="31">
        <v>4</v>
      </c>
      <c r="E125" s="31">
        <v>0</v>
      </c>
      <c r="F125" s="31">
        <v>7.7606999999999999</v>
      </c>
      <c r="G125" s="31">
        <v>7.7606999999999999</v>
      </c>
      <c r="H125" s="31">
        <v>0</v>
      </c>
      <c r="I125" s="31">
        <v>0</v>
      </c>
      <c r="J125" s="31">
        <v>7.7606999999999999</v>
      </c>
      <c r="K125" s="127">
        <v>7.7606999999999999</v>
      </c>
      <c r="L125" s="127">
        <v>0</v>
      </c>
      <c r="M125" s="85">
        <v>0</v>
      </c>
      <c r="N125" s="85">
        <v>7.7606999999999999</v>
      </c>
      <c r="O125" s="85">
        <f t="shared" si="59"/>
        <v>7.7606999999999999</v>
      </c>
      <c r="P125" s="85"/>
      <c r="Q125" s="127">
        <v>0</v>
      </c>
      <c r="R125" s="127">
        <v>10.414400000000001</v>
      </c>
      <c r="S125" s="127">
        <v>10.414400000000001</v>
      </c>
      <c r="T125" s="127">
        <v>0</v>
      </c>
      <c r="U125" s="85">
        <v>0</v>
      </c>
      <c r="V125" s="85">
        <v>10.414400000000001</v>
      </c>
      <c r="W125" s="85">
        <f>V125+U125</f>
        <v>10.414400000000001</v>
      </c>
      <c r="X125" s="85">
        <v>0</v>
      </c>
      <c r="Y125" s="85">
        <v>0</v>
      </c>
      <c r="Z125" s="85">
        <v>10.414400000000001</v>
      </c>
      <c r="AA125" s="41">
        <f>SUM(Y125:Z125)</f>
        <v>10.414400000000001</v>
      </c>
      <c r="AB125" s="85">
        <v>10.1936</v>
      </c>
      <c r="AC125" s="85">
        <v>0</v>
      </c>
      <c r="AD125" s="123">
        <f t="shared" si="69"/>
        <v>10.1936</v>
      </c>
      <c r="AE125" s="127">
        <v>10.1936</v>
      </c>
      <c r="AF125" s="127">
        <v>0</v>
      </c>
      <c r="AG125" s="123">
        <f t="shared" si="61"/>
        <v>10.1936</v>
      </c>
      <c r="AH125" s="127">
        <v>8.3391500000000001</v>
      </c>
      <c r="AI125" s="127">
        <v>0</v>
      </c>
      <c r="AJ125" s="123">
        <f t="shared" si="62"/>
        <v>8.3391500000000001</v>
      </c>
      <c r="AK125" s="127">
        <v>10.6183</v>
      </c>
      <c r="AL125" s="127">
        <v>0</v>
      </c>
      <c r="AM125" s="123">
        <f t="shared" si="65"/>
        <v>10.6183</v>
      </c>
      <c r="AN125" s="127">
        <v>8</v>
      </c>
      <c r="AO125" s="127">
        <v>0</v>
      </c>
      <c r="AP125" s="123">
        <f t="shared" si="66"/>
        <v>8</v>
      </c>
      <c r="AQ125" s="123">
        <v>7.2603999999999997</v>
      </c>
      <c r="AR125" s="123">
        <v>0</v>
      </c>
      <c r="AS125" s="123">
        <f t="shared" si="70"/>
        <v>7.2603999999999997</v>
      </c>
      <c r="AT125" s="127">
        <v>11</v>
      </c>
      <c r="AU125" s="127">
        <v>0</v>
      </c>
      <c r="AV125" s="123">
        <f t="shared" si="67"/>
        <v>11</v>
      </c>
      <c r="AW125" s="127">
        <v>11</v>
      </c>
      <c r="AX125" s="127">
        <v>0</v>
      </c>
      <c r="AY125" s="123">
        <f t="shared" si="71"/>
        <v>11</v>
      </c>
      <c r="AZ125" s="219">
        <v>11</v>
      </c>
      <c r="BA125" s="219">
        <v>0</v>
      </c>
      <c r="BB125" s="226">
        <f t="shared" si="72"/>
        <v>11</v>
      </c>
      <c r="BC125" s="226">
        <v>8.4003999999999994</v>
      </c>
      <c r="BD125" s="226">
        <v>0</v>
      </c>
      <c r="BE125" s="226">
        <f t="shared" si="73"/>
        <v>8.4003999999999994</v>
      </c>
      <c r="BF125" s="219">
        <v>11</v>
      </c>
      <c r="BG125" s="219">
        <v>0</v>
      </c>
      <c r="BH125" s="226">
        <f t="shared" si="74"/>
        <v>11</v>
      </c>
      <c r="BI125" s="226">
        <v>7.5</v>
      </c>
      <c r="BJ125" s="226">
        <v>0</v>
      </c>
      <c r="BK125" s="226">
        <f t="shared" si="75"/>
        <v>7.5</v>
      </c>
      <c r="BL125" s="226">
        <v>7.4965999999999999</v>
      </c>
      <c r="BM125" s="226">
        <v>0</v>
      </c>
      <c r="BN125" s="226">
        <f>SUM(BL125:BM125)</f>
        <v>7.4965999999999999</v>
      </c>
      <c r="BO125" s="226">
        <v>10</v>
      </c>
      <c r="BP125" s="226">
        <v>0</v>
      </c>
      <c r="BQ125" s="226">
        <f t="shared" si="76"/>
        <v>10</v>
      </c>
      <c r="BR125" s="216">
        <v>10</v>
      </c>
      <c r="BS125" s="216">
        <v>0</v>
      </c>
      <c r="BT125" s="217">
        <f t="shared" si="77"/>
        <v>10</v>
      </c>
      <c r="BU125" s="216">
        <v>8.7148000000000003</v>
      </c>
      <c r="BV125" s="216"/>
      <c r="BW125" s="217">
        <f>SUM(BU125:BV125)</f>
        <v>8.7148000000000003</v>
      </c>
      <c r="BX125" s="216">
        <v>10</v>
      </c>
      <c r="BY125" s="216">
        <v>0</v>
      </c>
      <c r="BZ125" s="217">
        <f>SUM(BX125:BY125)</f>
        <v>10</v>
      </c>
      <c r="CA125" s="216">
        <v>10</v>
      </c>
      <c r="CB125" s="216"/>
      <c r="CC125" s="217">
        <f>SUM(CA125:CB125)</f>
        <v>10</v>
      </c>
      <c r="CD125" s="216">
        <v>9.9938000000000002</v>
      </c>
      <c r="CE125" s="216"/>
      <c r="CF125" s="217">
        <f>SUM(CD125:CE125)</f>
        <v>9.9938000000000002</v>
      </c>
      <c r="CG125" s="216">
        <v>15</v>
      </c>
      <c r="CH125" s="216"/>
      <c r="CI125" s="217">
        <f>SUM(CG125:CH125)</f>
        <v>15</v>
      </c>
      <c r="CJ125" s="216">
        <v>20</v>
      </c>
      <c r="CK125" s="216"/>
      <c r="CL125" s="217">
        <f>SUM(CJ125:CK125)</f>
        <v>20</v>
      </c>
      <c r="CM125" s="216">
        <v>23</v>
      </c>
      <c r="CN125" s="216"/>
      <c r="CO125" s="217">
        <f>SUM(CM125:CN125)</f>
        <v>23</v>
      </c>
      <c r="CP125" s="216">
        <v>23</v>
      </c>
      <c r="CQ125" s="216"/>
      <c r="CR125" s="217">
        <f>SUM(CP125:CQ125)</f>
        <v>23</v>
      </c>
      <c r="GC125" s="120"/>
      <c r="GD125" s="120"/>
      <c r="GE125" s="120"/>
      <c r="GF125" s="120"/>
      <c r="GG125" s="120"/>
      <c r="GH125" s="120"/>
      <c r="GI125" s="120"/>
      <c r="GJ125" s="120"/>
      <c r="GK125" s="120"/>
      <c r="GL125" s="120"/>
      <c r="GM125" s="120"/>
      <c r="GN125" s="120"/>
      <c r="GO125" s="120"/>
      <c r="GP125" s="120"/>
      <c r="GQ125" s="120"/>
      <c r="GR125" s="120"/>
      <c r="GS125" s="120"/>
      <c r="GT125" s="120"/>
      <c r="GU125" s="120"/>
      <c r="GV125" s="120"/>
      <c r="GW125" s="120"/>
      <c r="GX125" s="120"/>
      <c r="GY125" s="120"/>
      <c r="GZ125" s="120"/>
      <c r="HA125" s="120"/>
      <c r="HB125" s="120"/>
      <c r="HC125" s="120"/>
      <c r="HD125" s="120"/>
      <c r="HE125" s="120"/>
      <c r="HF125" s="120"/>
      <c r="HG125" s="120"/>
      <c r="HH125" s="120"/>
      <c r="HI125" s="120"/>
      <c r="HJ125" s="120"/>
      <c r="HK125" s="120"/>
      <c r="HL125" s="120"/>
      <c r="HM125" s="120"/>
      <c r="HN125" s="120"/>
      <c r="HO125" s="120"/>
      <c r="HP125" s="120"/>
      <c r="HQ125" s="120"/>
      <c r="HR125" s="120"/>
      <c r="HS125" s="120"/>
      <c r="HT125" s="120"/>
      <c r="HU125" s="120"/>
      <c r="HV125" s="120"/>
      <c r="HW125" s="120"/>
      <c r="HX125" s="120"/>
      <c r="HY125" s="120"/>
      <c r="HZ125" s="120"/>
      <c r="IA125" s="120"/>
      <c r="IB125" s="120"/>
      <c r="IC125" s="120"/>
      <c r="ID125" s="120"/>
      <c r="IE125" s="120"/>
      <c r="IF125" s="120"/>
      <c r="IG125" s="120"/>
      <c r="IH125" s="120"/>
      <c r="II125" s="120"/>
      <c r="IJ125" s="120"/>
      <c r="IK125" s="120"/>
      <c r="IL125" s="120"/>
      <c r="IM125" s="120"/>
      <c r="IN125" s="120"/>
      <c r="IO125" s="120"/>
      <c r="IP125" s="120"/>
      <c r="IQ125" s="120"/>
      <c r="IR125" s="120"/>
      <c r="IS125" s="120"/>
      <c r="IT125" s="120"/>
      <c r="IU125" s="120"/>
      <c r="IV125" s="120"/>
      <c r="IW125" s="120"/>
      <c r="IX125" s="120"/>
      <c r="IY125" s="120"/>
      <c r="IZ125" s="120"/>
      <c r="JA125" s="120"/>
      <c r="JB125" s="120"/>
      <c r="JC125" s="120"/>
      <c r="JD125" s="120"/>
      <c r="JE125" s="120"/>
      <c r="JF125" s="120"/>
      <c r="JG125" s="120"/>
      <c r="JH125" s="120"/>
      <c r="JI125" s="120"/>
      <c r="JJ125" s="120"/>
      <c r="JK125" s="120"/>
      <c r="JL125" s="120"/>
      <c r="JM125" s="120"/>
      <c r="JN125" s="120"/>
      <c r="JO125" s="120"/>
      <c r="JP125" s="120"/>
      <c r="JQ125" s="120"/>
      <c r="JR125" s="120"/>
      <c r="JS125" s="120"/>
      <c r="JT125" s="120"/>
      <c r="JU125" s="120"/>
      <c r="JV125" s="120"/>
      <c r="JW125" s="120"/>
      <c r="JX125" s="120"/>
      <c r="JY125" s="120"/>
      <c r="JZ125" s="120"/>
      <c r="KA125" s="120"/>
      <c r="KB125" s="120"/>
      <c r="KC125" s="120"/>
      <c r="KD125" s="120"/>
      <c r="KE125" s="120"/>
      <c r="KF125" s="120"/>
      <c r="KG125" s="120"/>
      <c r="KH125" s="120"/>
      <c r="KI125" s="120"/>
      <c r="KJ125" s="120"/>
      <c r="KK125" s="120"/>
      <c r="KL125" s="120"/>
      <c r="KM125" s="120"/>
      <c r="KN125" s="120"/>
      <c r="KO125" s="120"/>
      <c r="KP125" s="120"/>
      <c r="KQ125" s="120"/>
      <c r="KR125" s="120"/>
      <c r="KS125" s="120"/>
      <c r="KT125" s="120"/>
      <c r="KU125" s="120"/>
      <c r="KV125" s="120"/>
      <c r="KW125" s="120"/>
      <c r="KX125" s="120"/>
      <c r="KY125" s="120"/>
      <c r="KZ125" s="120"/>
      <c r="LA125" s="120"/>
      <c r="LB125" s="120"/>
      <c r="LC125" s="120"/>
      <c r="LD125" s="120"/>
      <c r="LE125" s="120"/>
      <c r="LF125" s="120"/>
      <c r="LG125" s="120"/>
      <c r="LH125" s="120"/>
      <c r="LI125" s="120"/>
      <c r="LJ125" s="120"/>
      <c r="LK125" s="120"/>
      <c r="LL125" s="120"/>
      <c r="LM125" s="120"/>
      <c r="LN125" s="120"/>
      <c r="LO125" s="120"/>
      <c r="LP125" s="120"/>
      <c r="LQ125" s="120"/>
      <c r="LR125" s="120"/>
      <c r="LS125" s="120"/>
      <c r="LT125" s="120"/>
      <c r="LU125" s="120"/>
      <c r="LV125" s="120"/>
      <c r="LW125" s="120"/>
      <c r="LX125" s="120"/>
      <c r="LY125" s="120"/>
      <c r="LZ125" s="120"/>
      <c r="MA125" s="120"/>
      <c r="MB125" s="120"/>
      <c r="MC125" s="120"/>
      <c r="MD125" s="120"/>
      <c r="ME125" s="120"/>
      <c r="MF125" s="120"/>
      <c r="MG125" s="120"/>
      <c r="MH125" s="120"/>
      <c r="MI125" s="120"/>
      <c r="MJ125" s="120"/>
      <c r="MK125" s="120"/>
      <c r="ML125" s="120"/>
      <c r="MM125" s="120"/>
      <c r="MN125" s="120"/>
      <c r="MO125" s="120"/>
      <c r="MP125" s="120"/>
      <c r="MQ125" s="120"/>
      <c r="MR125" s="120"/>
      <c r="MS125" s="120"/>
      <c r="MT125" s="120"/>
      <c r="MU125" s="120"/>
      <c r="MV125" s="120"/>
      <c r="MW125" s="120"/>
      <c r="MX125" s="120"/>
      <c r="MY125" s="120"/>
      <c r="MZ125" s="120"/>
      <c r="NA125" s="120"/>
      <c r="NB125" s="120"/>
      <c r="NC125" s="120"/>
      <c r="ND125" s="120"/>
      <c r="NE125" s="120"/>
      <c r="NF125" s="120"/>
      <c r="NG125" s="120"/>
      <c r="NH125" s="120"/>
      <c r="NI125" s="120"/>
      <c r="NJ125" s="120"/>
      <c r="NK125" s="120"/>
      <c r="NL125" s="120"/>
      <c r="NM125" s="120"/>
      <c r="NN125" s="120"/>
      <c r="NO125" s="120"/>
      <c r="NP125" s="120"/>
      <c r="NQ125" s="120"/>
      <c r="NR125" s="120"/>
      <c r="NS125" s="120"/>
      <c r="NT125" s="120"/>
      <c r="NU125" s="120"/>
      <c r="NV125" s="120"/>
      <c r="NW125" s="120"/>
      <c r="NX125" s="120"/>
      <c r="NY125" s="120"/>
      <c r="NZ125" s="120"/>
      <c r="OA125" s="120"/>
      <c r="OB125" s="120"/>
      <c r="OC125" s="120"/>
      <c r="OD125" s="120"/>
      <c r="OE125" s="120"/>
      <c r="OF125" s="120"/>
      <c r="OG125" s="120"/>
      <c r="OH125" s="120"/>
      <c r="OI125" s="120"/>
      <c r="OJ125" s="120"/>
      <c r="OK125" s="120"/>
      <c r="OL125" s="120"/>
      <c r="OM125" s="120"/>
      <c r="ON125" s="120"/>
      <c r="OO125" s="120"/>
      <c r="OP125" s="120"/>
      <c r="OQ125" s="120"/>
      <c r="OR125" s="120"/>
      <c r="OS125" s="120"/>
      <c r="OT125" s="120"/>
      <c r="OU125" s="120"/>
      <c r="OV125" s="120"/>
      <c r="OW125" s="120"/>
      <c r="OX125" s="120"/>
      <c r="OY125" s="120"/>
      <c r="OZ125" s="120"/>
      <c r="PA125" s="120"/>
      <c r="PB125" s="120"/>
      <c r="PC125" s="120"/>
      <c r="PD125" s="120"/>
      <c r="PE125" s="120"/>
      <c r="PF125" s="120"/>
      <c r="PG125" s="120"/>
      <c r="PH125" s="120"/>
      <c r="PI125" s="120"/>
      <c r="PJ125" s="120"/>
      <c r="PK125" s="120"/>
      <c r="PL125" s="120"/>
      <c r="PM125" s="120"/>
      <c r="PN125" s="120"/>
      <c r="PO125" s="120"/>
      <c r="PP125" s="120"/>
      <c r="PQ125" s="120"/>
      <c r="PR125" s="120"/>
      <c r="PS125" s="120"/>
      <c r="PT125" s="120"/>
      <c r="PU125" s="120"/>
      <c r="PV125" s="120"/>
      <c r="PW125" s="120"/>
      <c r="PX125" s="120"/>
      <c r="PY125" s="120"/>
      <c r="PZ125" s="120"/>
      <c r="QA125" s="120"/>
      <c r="QB125" s="120"/>
      <c r="QC125" s="120"/>
      <c r="QD125" s="120"/>
      <c r="QE125" s="120"/>
      <c r="QF125" s="120"/>
      <c r="QG125" s="120"/>
      <c r="QH125" s="120"/>
      <c r="QI125" s="120"/>
      <c r="QJ125" s="120"/>
      <c r="QK125" s="120"/>
      <c r="QL125" s="120"/>
      <c r="QM125" s="120"/>
      <c r="QN125" s="120"/>
      <c r="QO125" s="120"/>
      <c r="QP125" s="120"/>
      <c r="QQ125" s="120"/>
      <c r="QR125" s="120"/>
      <c r="QS125" s="120"/>
      <c r="QT125" s="120"/>
      <c r="QU125" s="120"/>
      <c r="QV125" s="120"/>
      <c r="QW125" s="120"/>
      <c r="QX125" s="120"/>
      <c r="QY125" s="120"/>
      <c r="QZ125" s="120"/>
      <c r="RA125" s="120"/>
      <c r="RB125" s="120"/>
      <c r="RC125" s="120"/>
      <c r="RD125" s="120"/>
      <c r="RE125" s="120"/>
      <c r="RF125" s="120"/>
      <c r="RG125" s="120"/>
      <c r="RH125" s="120"/>
      <c r="RI125" s="120"/>
      <c r="RJ125" s="120"/>
      <c r="RK125" s="120"/>
      <c r="RL125" s="120"/>
      <c r="RM125" s="120"/>
      <c r="RN125" s="120"/>
      <c r="RO125" s="120"/>
      <c r="RP125" s="120"/>
      <c r="RQ125" s="120"/>
      <c r="RR125" s="120"/>
      <c r="RS125" s="120"/>
      <c r="RT125" s="120"/>
      <c r="RU125" s="120"/>
      <c r="RV125" s="120"/>
      <c r="RW125" s="120"/>
      <c r="RX125" s="120"/>
      <c r="RY125" s="120"/>
      <c r="RZ125" s="120"/>
      <c r="SA125" s="120"/>
      <c r="SB125" s="120"/>
      <c r="SC125" s="120"/>
      <c r="SD125" s="120"/>
      <c r="SE125" s="120"/>
      <c r="SF125" s="120"/>
      <c r="SG125" s="120"/>
      <c r="SH125" s="120"/>
      <c r="SI125" s="120"/>
      <c r="SJ125" s="120"/>
      <c r="SK125" s="120"/>
      <c r="SL125" s="120"/>
      <c r="SM125" s="120"/>
      <c r="SN125" s="120"/>
      <c r="SO125" s="120"/>
      <c r="SP125" s="120"/>
      <c r="SQ125" s="120"/>
      <c r="SR125" s="120"/>
      <c r="SS125" s="120"/>
      <c r="ST125" s="120"/>
      <c r="SU125" s="120"/>
      <c r="SV125" s="120"/>
      <c r="SW125" s="120"/>
      <c r="SX125" s="120"/>
      <c r="SY125" s="120"/>
      <c r="SZ125" s="120"/>
      <c r="TA125" s="120"/>
      <c r="TB125" s="120"/>
      <c r="TC125" s="120"/>
      <c r="TD125" s="120"/>
      <c r="TE125" s="120"/>
      <c r="TF125" s="120"/>
      <c r="TG125" s="120"/>
      <c r="TH125" s="120"/>
      <c r="TI125" s="120"/>
      <c r="TJ125" s="120"/>
      <c r="TK125" s="120"/>
      <c r="TL125" s="120"/>
      <c r="TM125" s="120"/>
      <c r="TN125" s="120"/>
      <c r="TO125" s="120"/>
      <c r="TP125" s="120"/>
      <c r="TQ125" s="120"/>
      <c r="TR125" s="120"/>
      <c r="TS125" s="120"/>
      <c r="TT125" s="120"/>
      <c r="TU125" s="120"/>
      <c r="TV125" s="120"/>
      <c r="TW125" s="120"/>
      <c r="TX125" s="120"/>
      <c r="TY125" s="120"/>
      <c r="TZ125" s="120"/>
      <c r="UA125" s="120"/>
      <c r="UB125" s="120"/>
      <c r="UC125" s="120"/>
      <c r="UD125" s="120"/>
      <c r="UE125" s="120"/>
      <c r="UF125" s="120"/>
      <c r="UG125" s="120"/>
    </row>
    <row r="126" spans="1:553" x14ac:dyDescent="0.25">
      <c r="A126" s="162" t="s">
        <v>73</v>
      </c>
      <c r="B126" s="31">
        <v>0</v>
      </c>
      <c r="C126" s="31">
        <v>0</v>
      </c>
      <c r="D126" s="31">
        <v>0</v>
      </c>
      <c r="E126" s="31">
        <v>0</v>
      </c>
      <c r="F126" s="31">
        <v>0.4</v>
      </c>
      <c r="G126" s="31">
        <v>0.4</v>
      </c>
      <c r="H126" s="31">
        <v>0</v>
      </c>
      <c r="I126" s="31">
        <v>0</v>
      </c>
      <c r="J126" s="31">
        <v>0.4</v>
      </c>
      <c r="K126" s="127">
        <v>0.4</v>
      </c>
      <c r="L126" s="127">
        <v>0</v>
      </c>
      <c r="M126" s="85">
        <v>0</v>
      </c>
      <c r="N126" s="85">
        <v>0.4</v>
      </c>
      <c r="O126" s="85">
        <f t="shared" si="59"/>
        <v>0.4</v>
      </c>
      <c r="P126" s="85"/>
      <c r="Q126" s="127">
        <v>0</v>
      </c>
      <c r="R126" s="127">
        <v>0.4</v>
      </c>
      <c r="S126" s="127">
        <v>0.4</v>
      </c>
      <c r="T126" s="127">
        <v>0</v>
      </c>
      <c r="U126" s="85">
        <v>0</v>
      </c>
      <c r="V126" s="85">
        <v>0.3</v>
      </c>
      <c r="W126" s="85">
        <f>V126+U126</f>
        <v>0.3</v>
      </c>
      <c r="X126" s="85">
        <v>0</v>
      </c>
      <c r="Y126" s="85">
        <v>0</v>
      </c>
      <c r="Z126" s="85">
        <v>0.3</v>
      </c>
      <c r="AA126" s="41">
        <f>SUM(Y126:Z126)</f>
        <v>0.3</v>
      </c>
      <c r="AB126" s="85">
        <v>0.4</v>
      </c>
      <c r="AC126" s="85">
        <v>0</v>
      </c>
      <c r="AD126" s="123">
        <f t="shared" si="69"/>
        <v>0.4</v>
      </c>
      <c r="AE126" s="127">
        <v>0.3</v>
      </c>
      <c r="AF126" s="127">
        <v>0</v>
      </c>
      <c r="AG126" s="123">
        <f t="shared" si="61"/>
        <v>0.3</v>
      </c>
      <c r="AH126" s="127">
        <v>0</v>
      </c>
      <c r="AI126" s="127">
        <v>0</v>
      </c>
      <c r="AJ126" s="123">
        <f t="shared" si="62"/>
        <v>0</v>
      </c>
      <c r="AK126" s="127">
        <v>0.3</v>
      </c>
      <c r="AL126" s="127">
        <v>0</v>
      </c>
      <c r="AM126" s="123">
        <f t="shared" si="65"/>
        <v>0.3</v>
      </c>
      <c r="AN126" s="127">
        <v>0.1</v>
      </c>
      <c r="AO126" s="127">
        <v>0</v>
      </c>
      <c r="AP126" s="123">
        <f t="shared" si="66"/>
        <v>0.1</v>
      </c>
      <c r="AQ126" s="123">
        <v>1.6400000000000001E-2</v>
      </c>
      <c r="AR126" s="123">
        <v>0</v>
      </c>
      <c r="AS126" s="123">
        <f t="shared" si="70"/>
        <v>1.6400000000000001E-2</v>
      </c>
      <c r="AT126" s="127">
        <v>0.2</v>
      </c>
      <c r="AU126" s="127">
        <v>0</v>
      </c>
      <c r="AV126" s="123">
        <f t="shared" si="67"/>
        <v>0.2</v>
      </c>
      <c r="AW126" s="127">
        <v>0.2</v>
      </c>
      <c r="AX126" s="127">
        <v>0</v>
      </c>
      <c r="AY126" s="123">
        <f t="shared" si="71"/>
        <v>0.2</v>
      </c>
      <c r="AZ126" s="219">
        <v>2.4E-2</v>
      </c>
      <c r="BA126" s="219">
        <v>0</v>
      </c>
      <c r="BB126" s="226">
        <f t="shared" si="72"/>
        <v>2.4E-2</v>
      </c>
      <c r="BC126" s="226">
        <v>1.6400000000000001E-2</v>
      </c>
      <c r="BD126" s="226">
        <v>0</v>
      </c>
      <c r="BE126" s="226">
        <f t="shared" si="73"/>
        <v>1.6400000000000001E-2</v>
      </c>
      <c r="BF126" s="219">
        <v>0.1</v>
      </c>
      <c r="BG126" s="219">
        <v>0</v>
      </c>
      <c r="BH126" s="226">
        <f t="shared" si="74"/>
        <v>0.1</v>
      </c>
      <c r="BI126" s="226">
        <v>1.4E-2</v>
      </c>
      <c r="BJ126" s="226">
        <v>0</v>
      </c>
      <c r="BK126" s="226">
        <f t="shared" si="75"/>
        <v>1.4E-2</v>
      </c>
      <c r="BL126" s="226">
        <v>0</v>
      </c>
      <c r="BM126" s="226">
        <v>0</v>
      </c>
      <c r="BN126" s="226">
        <f>SUM(BL126:BM126)</f>
        <v>0</v>
      </c>
      <c r="BO126" s="226">
        <v>0.1</v>
      </c>
      <c r="BP126" s="226">
        <v>0</v>
      </c>
      <c r="BQ126" s="226">
        <f t="shared" si="76"/>
        <v>0.1</v>
      </c>
      <c r="BR126" s="216">
        <v>0</v>
      </c>
      <c r="BS126" s="216">
        <v>0</v>
      </c>
      <c r="BT126" s="217">
        <f t="shared" si="77"/>
        <v>0</v>
      </c>
      <c r="BU126" s="216">
        <v>0</v>
      </c>
      <c r="BV126" s="216"/>
      <c r="BW126" s="217">
        <f>SUM(BU126:BV126)</f>
        <v>0</v>
      </c>
      <c r="BX126" s="216">
        <v>1E-4</v>
      </c>
      <c r="BY126" s="216">
        <v>0</v>
      </c>
      <c r="BZ126" s="217">
        <f>SUM(BX126:BY126)</f>
        <v>1E-4</v>
      </c>
      <c r="CA126" s="216">
        <v>0</v>
      </c>
      <c r="CB126" s="143"/>
      <c r="CC126" s="147">
        <f>SUM(CA126:CB126)</f>
        <v>0</v>
      </c>
      <c r="CD126" s="143"/>
      <c r="CE126" s="143"/>
      <c r="CF126" s="147">
        <f>SUM(CD126:CE126)</f>
        <v>0</v>
      </c>
      <c r="CG126" s="143">
        <v>0</v>
      </c>
      <c r="CH126" s="143"/>
      <c r="CI126" s="147">
        <f>SUM(CG126:CH126)</f>
        <v>0</v>
      </c>
      <c r="CJ126" s="143"/>
      <c r="CK126" s="143"/>
      <c r="CL126" s="147">
        <f>SUM(CJ126:CK126)</f>
        <v>0</v>
      </c>
      <c r="CM126" s="143"/>
      <c r="CN126" s="143"/>
      <c r="CO126" s="147">
        <f>SUM(CM126:CN126)</f>
        <v>0</v>
      </c>
      <c r="CP126" s="143"/>
      <c r="CQ126" s="143"/>
      <c r="CR126" s="147">
        <f>SUM(CP126:CQ126)</f>
        <v>0</v>
      </c>
      <c r="GC126" s="120"/>
      <c r="GD126" s="120"/>
      <c r="GE126" s="120"/>
      <c r="GF126" s="120"/>
      <c r="GG126" s="120"/>
      <c r="GH126" s="120"/>
      <c r="GI126" s="120"/>
      <c r="GJ126" s="120"/>
      <c r="GK126" s="120"/>
      <c r="GL126" s="120"/>
      <c r="GM126" s="120"/>
      <c r="GN126" s="120"/>
      <c r="GO126" s="120"/>
      <c r="GP126" s="120"/>
      <c r="GQ126" s="120"/>
      <c r="GR126" s="120"/>
      <c r="GS126" s="120"/>
      <c r="GT126" s="120"/>
      <c r="GU126" s="120"/>
      <c r="GV126" s="120"/>
      <c r="GW126" s="120"/>
      <c r="GX126" s="120"/>
      <c r="GY126" s="120"/>
      <c r="GZ126" s="120"/>
      <c r="HA126" s="120"/>
      <c r="HB126" s="120"/>
      <c r="HC126" s="120"/>
      <c r="HD126" s="120"/>
      <c r="HE126" s="120"/>
      <c r="HF126" s="120"/>
      <c r="HG126" s="120"/>
      <c r="HH126" s="120"/>
      <c r="HI126" s="120"/>
      <c r="HJ126" s="120"/>
      <c r="HK126" s="120"/>
      <c r="HL126" s="120"/>
      <c r="HM126" s="120"/>
      <c r="HN126" s="120"/>
      <c r="HO126" s="120"/>
      <c r="HP126" s="120"/>
      <c r="HQ126" s="120"/>
      <c r="HR126" s="120"/>
      <c r="HS126" s="120"/>
      <c r="HT126" s="120"/>
      <c r="HU126" s="120"/>
      <c r="HV126" s="120"/>
      <c r="HW126" s="120"/>
      <c r="HX126" s="120"/>
      <c r="HY126" s="120"/>
      <c r="HZ126" s="120"/>
      <c r="IA126" s="120"/>
      <c r="IB126" s="120"/>
      <c r="IC126" s="120"/>
      <c r="ID126" s="120"/>
      <c r="IE126" s="120"/>
      <c r="IF126" s="120"/>
      <c r="IG126" s="120"/>
      <c r="IH126" s="120"/>
      <c r="II126" s="120"/>
      <c r="IJ126" s="120"/>
      <c r="IK126" s="120"/>
      <c r="IL126" s="120"/>
      <c r="IM126" s="120"/>
      <c r="IN126" s="120"/>
      <c r="IO126" s="120"/>
      <c r="IP126" s="120"/>
      <c r="IQ126" s="120"/>
      <c r="IR126" s="120"/>
      <c r="IS126" s="120"/>
      <c r="IT126" s="120"/>
      <c r="IU126" s="120"/>
      <c r="IV126" s="120"/>
      <c r="IW126" s="120"/>
      <c r="IX126" s="120"/>
      <c r="IY126" s="120"/>
      <c r="IZ126" s="120"/>
      <c r="JA126" s="120"/>
      <c r="JB126" s="120"/>
      <c r="JC126" s="120"/>
      <c r="JD126" s="120"/>
      <c r="JE126" s="120"/>
      <c r="JF126" s="120"/>
      <c r="JG126" s="120"/>
      <c r="JH126" s="120"/>
      <c r="JI126" s="120"/>
      <c r="JJ126" s="120"/>
      <c r="JK126" s="120"/>
      <c r="JL126" s="120"/>
      <c r="JM126" s="120"/>
      <c r="JN126" s="120"/>
      <c r="JO126" s="120"/>
      <c r="JP126" s="120"/>
      <c r="JQ126" s="120"/>
      <c r="JR126" s="120"/>
      <c r="JS126" s="120"/>
      <c r="JT126" s="120"/>
      <c r="JU126" s="120"/>
      <c r="JV126" s="120"/>
      <c r="JW126" s="120"/>
      <c r="JX126" s="120"/>
      <c r="JY126" s="120"/>
      <c r="JZ126" s="120"/>
      <c r="KA126" s="120"/>
      <c r="KB126" s="120"/>
      <c r="KC126" s="120"/>
      <c r="KD126" s="120"/>
      <c r="KE126" s="120"/>
      <c r="KF126" s="120"/>
      <c r="KG126" s="120"/>
      <c r="KH126" s="120"/>
      <c r="KI126" s="120"/>
      <c r="KJ126" s="120"/>
      <c r="KK126" s="120"/>
      <c r="KL126" s="120"/>
      <c r="KM126" s="120"/>
      <c r="KN126" s="120"/>
      <c r="KO126" s="120"/>
      <c r="KP126" s="120"/>
      <c r="KQ126" s="120"/>
      <c r="KR126" s="120"/>
      <c r="KS126" s="120"/>
      <c r="KT126" s="120"/>
      <c r="KU126" s="120"/>
      <c r="KV126" s="120"/>
      <c r="KW126" s="120"/>
      <c r="KX126" s="120"/>
      <c r="KY126" s="120"/>
      <c r="KZ126" s="120"/>
      <c r="LA126" s="120"/>
      <c r="LB126" s="120"/>
      <c r="LC126" s="120"/>
      <c r="LD126" s="120"/>
      <c r="LE126" s="120"/>
      <c r="LF126" s="120"/>
      <c r="LG126" s="120"/>
      <c r="LH126" s="120"/>
      <c r="LI126" s="120"/>
      <c r="LJ126" s="120"/>
      <c r="LK126" s="120"/>
      <c r="LL126" s="120"/>
      <c r="LM126" s="120"/>
      <c r="LN126" s="120"/>
      <c r="LO126" s="120"/>
      <c r="LP126" s="120"/>
      <c r="LQ126" s="120"/>
      <c r="LR126" s="120"/>
      <c r="LS126" s="120"/>
      <c r="LT126" s="120"/>
      <c r="LU126" s="120"/>
      <c r="LV126" s="120"/>
      <c r="LW126" s="120"/>
      <c r="LX126" s="120"/>
      <c r="LY126" s="120"/>
      <c r="LZ126" s="120"/>
      <c r="MA126" s="120"/>
      <c r="MB126" s="120"/>
      <c r="MC126" s="120"/>
      <c r="MD126" s="120"/>
      <c r="ME126" s="120"/>
      <c r="MF126" s="120"/>
      <c r="MG126" s="120"/>
      <c r="MH126" s="120"/>
      <c r="MI126" s="120"/>
      <c r="MJ126" s="120"/>
      <c r="MK126" s="120"/>
      <c r="ML126" s="120"/>
      <c r="MM126" s="120"/>
      <c r="MN126" s="120"/>
      <c r="MO126" s="120"/>
      <c r="MP126" s="120"/>
      <c r="MQ126" s="120"/>
      <c r="MR126" s="120"/>
      <c r="MS126" s="120"/>
      <c r="MT126" s="120"/>
      <c r="MU126" s="120"/>
      <c r="MV126" s="120"/>
      <c r="MW126" s="120"/>
      <c r="MX126" s="120"/>
      <c r="MY126" s="120"/>
      <c r="MZ126" s="120"/>
      <c r="NA126" s="120"/>
      <c r="NB126" s="120"/>
      <c r="NC126" s="120"/>
      <c r="ND126" s="120"/>
      <c r="NE126" s="120"/>
      <c r="NF126" s="120"/>
      <c r="NG126" s="120"/>
      <c r="NH126" s="120"/>
      <c r="NI126" s="120"/>
      <c r="NJ126" s="120"/>
      <c r="NK126" s="120"/>
      <c r="NL126" s="120"/>
      <c r="NM126" s="120"/>
      <c r="NN126" s="120"/>
      <c r="NO126" s="120"/>
      <c r="NP126" s="120"/>
      <c r="NQ126" s="120"/>
      <c r="NR126" s="120"/>
      <c r="NS126" s="120"/>
      <c r="NT126" s="120"/>
      <c r="NU126" s="120"/>
      <c r="NV126" s="120"/>
      <c r="NW126" s="120"/>
      <c r="NX126" s="120"/>
      <c r="NY126" s="120"/>
      <c r="NZ126" s="120"/>
      <c r="OA126" s="120"/>
      <c r="OB126" s="120"/>
      <c r="OC126" s="120"/>
      <c r="OD126" s="120"/>
      <c r="OE126" s="120"/>
      <c r="OF126" s="120"/>
      <c r="OG126" s="120"/>
      <c r="OH126" s="120"/>
      <c r="OI126" s="120"/>
      <c r="OJ126" s="120"/>
      <c r="OK126" s="120"/>
      <c r="OL126" s="120"/>
      <c r="OM126" s="120"/>
      <c r="ON126" s="120"/>
      <c r="OO126" s="120"/>
      <c r="OP126" s="120"/>
      <c r="OQ126" s="120"/>
      <c r="OR126" s="120"/>
      <c r="OS126" s="120"/>
      <c r="OT126" s="120"/>
      <c r="OU126" s="120"/>
      <c r="OV126" s="120"/>
      <c r="OW126" s="120"/>
      <c r="OX126" s="120"/>
      <c r="OY126" s="120"/>
      <c r="OZ126" s="120"/>
      <c r="PA126" s="120"/>
      <c r="PB126" s="120"/>
      <c r="PC126" s="120"/>
      <c r="PD126" s="120"/>
      <c r="PE126" s="120"/>
      <c r="PF126" s="120"/>
      <c r="PG126" s="120"/>
      <c r="PH126" s="120"/>
      <c r="PI126" s="120"/>
      <c r="PJ126" s="120"/>
      <c r="PK126" s="120"/>
      <c r="PL126" s="120"/>
      <c r="PM126" s="120"/>
      <c r="PN126" s="120"/>
      <c r="PO126" s="120"/>
      <c r="PP126" s="120"/>
      <c r="PQ126" s="120"/>
      <c r="PR126" s="120"/>
      <c r="PS126" s="120"/>
      <c r="PT126" s="120"/>
      <c r="PU126" s="120"/>
      <c r="PV126" s="120"/>
      <c r="PW126" s="120"/>
      <c r="PX126" s="120"/>
      <c r="PY126" s="120"/>
      <c r="PZ126" s="120"/>
      <c r="QA126" s="120"/>
      <c r="QB126" s="120"/>
      <c r="QC126" s="120"/>
      <c r="QD126" s="120"/>
      <c r="QE126" s="120"/>
      <c r="QF126" s="120"/>
      <c r="QG126" s="120"/>
      <c r="QH126" s="120"/>
      <c r="QI126" s="120"/>
      <c r="QJ126" s="120"/>
      <c r="QK126" s="120"/>
      <c r="QL126" s="120"/>
      <c r="QM126" s="120"/>
      <c r="QN126" s="120"/>
      <c r="QO126" s="120"/>
      <c r="QP126" s="120"/>
      <c r="QQ126" s="120"/>
      <c r="QR126" s="120"/>
      <c r="QS126" s="120"/>
      <c r="QT126" s="120"/>
      <c r="QU126" s="120"/>
      <c r="QV126" s="120"/>
      <c r="QW126" s="120"/>
      <c r="QX126" s="120"/>
      <c r="QY126" s="120"/>
      <c r="QZ126" s="120"/>
      <c r="RA126" s="120"/>
      <c r="RB126" s="120"/>
      <c r="RC126" s="120"/>
      <c r="RD126" s="120"/>
      <c r="RE126" s="120"/>
      <c r="RF126" s="120"/>
      <c r="RG126" s="120"/>
      <c r="RH126" s="120"/>
      <c r="RI126" s="120"/>
      <c r="RJ126" s="120"/>
      <c r="RK126" s="120"/>
      <c r="RL126" s="120"/>
      <c r="RM126" s="120"/>
      <c r="RN126" s="120"/>
      <c r="RO126" s="120"/>
      <c r="RP126" s="120"/>
      <c r="RQ126" s="120"/>
      <c r="RR126" s="120"/>
      <c r="RS126" s="120"/>
      <c r="RT126" s="120"/>
      <c r="RU126" s="120"/>
      <c r="RV126" s="120"/>
      <c r="RW126" s="120"/>
      <c r="RX126" s="120"/>
      <c r="RY126" s="120"/>
      <c r="RZ126" s="120"/>
      <c r="SA126" s="120"/>
      <c r="SB126" s="120"/>
      <c r="SC126" s="120"/>
      <c r="SD126" s="120"/>
      <c r="SE126" s="120"/>
      <c r="SF126" s="120"/>
      <c r="SG126" s="120"/>
      <c r="SH126" s="120"/>
      <c r="SI126" s="120"/>
      <c r="SJ126" s="120"/>
      <c r="SK126" s="120"/>
      <c r="SL126" s="120"/>
      <c r="SM126" s="120"/>
      <c r="SN126" s="120"/>
      <c r="SO126" s="120"/>
      <c r="SP126" s="120"/>
      <c r="SQ126" s="120"/>
      <c r="SR126" s="120"/>
      <c r="SS126" s="120"/>
      <c r="ST126" s="120"/>
      <c r="SU126" s="120"/>
      <c r="SV126" s="120"/>
      <c r="SW126" s="120"/>
      <c r="SX126" s="120"/>
      <c r="SY126" s="120"/>
      <c r="SZ126" s="120"/>
      <c r="TA126" s="120"/>
      <c r="TB126" s="120"/>
      <c r="TC126" s="120"/>
      <c r="TD126" s="120"/>
      <c r="TE126" s="120"/>
      <c r="TF126" s="120"/>
      <c r="TG126" s="120"/>
      <c r="TH126" s="120"/>
      <c r="TI126" s="120"/>
      <c r="TJ126" s="120"/>
      <c r="TK126" s="120"/>
      <c r="TL126" s="120"/>
      <c r="TM126" s="120"/>
      <c r="TN126" s="120"/>
      <c r="TO126" s="120"/>
      <c r="TP126" s="120"/>
      <c r="TQ126" s="120"/>
      <c r="TR126" s="120"/>
      <c r="TS126" s="120"/>
      <c r="TT126" s="120"/>
      <c r="TU126" s="120"/>
      <c r="TV126" s="120"/>
      <c r="TW126" s="120"/>
      <c r="TX126" s="120"/>
      <c r="TY126" s="120"/>
      <c r="TZ126" s="120"/>
      <c r="UA126" s="120"/>
      <c r="UB126" s="120"/>
      <c r="UC126" s="120"/>
      <c r="UD126" s="120"/>
      <c r="UE126" s="120"/>
      <c r="UF126" s="120"/>
      <c r="UG126" s="120"/>
    </row>
    <row r="127" spans="1:553" x14ac:dyDescent="0.25">
      <c r="A127" s="162" t="s">
        <v>74</v>
      </c>
      <c r="B127" s="31">
        <v>0</v>
      </c>
      <c r="C127" s="31">
        <v>0</v>
      </c>
      <c r="D127" s="31">
        <v>0</v>
      </c>
      <c r="E127" s="31">
        <v>0</v>
      </c>
      <c r="F127" s="31">
        <v>1E-4</v>
      </c>
      <c r="G127" s="31">
        <v>1E-4</v>
      </c>
      <c r="H127" s="31">
        <v>0</v>
      </c>
      <c r="I127" s="31">
        <v>0</v>
      </c>
      <c r="J127" s="31">
        <v>0</v>
      </c>
      <c r="K127" s="127">
        <v>0</v>
      </c>
      <c r="L127" s="127">
        <v>0</v>
      </c>
      <c r="M127" s="85">
        <v>0</v>
      </c>
      <c r="N127" s="85">
        <v>0</v>
      </c>
      <c r="O127" s="85">
        <v>0</v>
      </c>
      <c r="P127" s="85"/>
      <c r="Q127" s="127">
        <v>0</v>
      </c>
      <c r="R127" s="127">
        <v>1E-4</v>
      </c>
      <c r="S127" s="127">
        <v>1E-4</v>
      </c>
      <c r="T127" s="127">
        <v>0</v>
      </c>
      <c r="U127" s="85">
        <v>0</v>
      </c>
      <c r="V127" s="85">
        <v>0</v>
      </c>
      <c r="W127" s="85">
        <v>0</v>
      </c>
      <c r="X127" s="85">
        <v>0</v>
      </c>
      <c r="Y127" s="85"/>
      <c r="Z127" s="85"/>
      <c r="AA127" s="41"/>
      <c r="AB127" s="85">
        <v>0</v>
      </c>
      <c r="AC127" s="85">
        <v>0</v>
      </c>
      <c r="AD127" s="123">
        <f t="shared" si="69"/>
        <v>0</v>
      </c>
      <c r="AE127" s="127"/>
      <c r="AF127" s="127"/>
      <c r="AG127" s="123">
        <f t="shared" si="61"/>
        <v>0</v>
      </c>
      <c r="AH127" s="127">
        <v>0</v>
      </c>
      <c r="AI127" s="127">
        <v>0</v>
      </c>
      <c r="AJ127" s="123">
        <f t="shared" si="62"/>
        <v>0</v>
      </c>
      <c r="AK127" s="127"/>
      <c r="AL127" s="127"/>
      <c r="AM127" s="123">
        <f t="shared" si="65"/>
        <v>0</v>
      </c>
      <c r="AN127" s="127">
        <v>0</v>
      </c>
      <c r="AO127" s="127">
        <v>0</v>
      </c>
      <c r="AP127" s="123">
        <f t="shared" si="66"/>
        <v>0</v>
      </c>
      <c r="AQ127" s="123">
        <v>0</v>
      </c>
      <c r="AR127" s="123">
        <v>0</v>
      </c>
      <c r="AS127" s="123">
        <f t="shared" si="70"/>
        <v>0</v>
      </c>
      <c r="AT127" s="127">
        <v>0</v>
      </c>
      <c r="AU127" s="127">
        <v>0</v>
      </c>
      <c r="AV127" s="123">
        <f t="shared" si="67"/>
        <v>0</v>
      </c>
      <c r="AW127" s="127">
        <v>0</v>
      </c>
      <c r="AX127" s="127">
        <v>0</v>
      </c>
      <c r="AY127" s="123">
        <f t="shared" si="71"/>
        <v>0</v>
      </c>
      <c r="AZ127" s="219">
        <v>0</v>
      </c>
      <c r="BA127" s="219">
        <v>0</v>
      </c>
      <c r="BB127" s="226">
        <f t="shared" si="72"/>
        <v>0</v>
      </c>
      <c r="BC127" s="219">
        <v>0</v>
      </c>
      <c r="BD127" s="219">
        <v>0</v>
      </c>
      <c r="BE127" s="226">
        <f t="shared" si="73"/>
        <v>0</v>
      </c>
      <c r="BF127" s="219">
        <v>0</v>
      </c>
      <c r="BG127" s="219">
        <v>0</v>
      </c>
      <c r="BH127" s="226">
        <f t="shared" si="74"/>
        <v>0</v>
      </c>
      <c r="BI127" s="219">
        <v>0</v>
      </c>
      <c r="BJ127" s="219">
        <v>0</v>
      </c>
      <c r="BK127" s="226">
        <f t="shared" si="75"/>
        <v>0</v>
      </c>
      <c r="BL127" s="141"/>
      <c r="BM127" s="141"/>
      <c r="BN127" s="141"/>
      <c r="BO127" s="142">
        <v>0</v>
      </c>
      <c r="BP127" s="142">
        <v>0</v>
      </c>
      <c r="BQ127" s="141">
        <f t="shared" si="76"/>
        <v>0</v>
      </c>
      <c r="BR127" s="143"/>
      <c r="BS127" s="143"/>
      <c r="BT127" s="147">
        <f t="shared" si="77"/>
        <v>0</v>
      </c>
      <c r="BU127" s="143"/>
      <c r="BV127" s="143"/>
      <c r="BW127" s="147"/>
      <c r="BX127" s="143"/>
      <c r="BY127" s="143"/>
      <c r="BZ127" s="143"/>
      <c r="CA127" s="143"/>
      <c r="CB127" s="143"/>
      <c r="CC127" s="147"/>
      <c r="CD127" s="143"/>
      <c r="CE127" s="143"/>
      <c r="CF127" s="143"/>
      <c r="CG127" s="143"/>
      <c r="CH127" s="143"/>
      <c r="CI127" s="147"/>
      <c r="CJ127" s="143"/>
      <c r="CK127" s="143"/>
      <c r="CL127" s="143"/>
      <c r="CM127" s="143"/>
      <c r="CN127" s="143"/>
      <c r="CO127" s="143"/>
      <c r="CP127" s="143"/>
      <c r="CQ127" s="143"/>
      <c r="CR127" s="143"/>
      <c r="GC127" s="120"/>
      <c r="GD127" s="120"/>
      <c r="GE127" s="120"/>
      <c r="GF127" s="120"/>
      <c r="GG127" s="120"/>
      <c r="GH127" s="120"/>
      <c r="GI127" s="120"/>
      <c r="GJ127" s="120"/>
      <c r="GK127" s="120"/>
      <c r="GL127" s="120"/>
      <c r="GM127" s="120"/>
      <c r="GN127" s="120"/>
      <c r="GO127" s="120"/>
      <c r="GP127" s="120"/>
      <c r="GQ127" s="120"/>
      <c r="GR127" s="120"/>
      <c r="GS127" s="120"/>
      <c r="GT127" s="120"/>
      <c r="GU127" s="120"/>
      <c r="GV127" s="120"/>
      <c r="GW127" s="120"/>
      <c r="GX127" s="120"/>
      <c r="GY127" s="120"/>
      <c r="GZ127" s="120"/>
      <c r="HA127" s="120"/>
      <c r="HB127" s="120"/>
      <c r="HC127" s="120"/>
      <c r="HD127" s="120"/>
      <c r="HE127" s="120"/>
      <c r="HF127" s="120"/>
      <c r="HG127" s="120"/>
      <c r="HH127" s="120"/>
      <c r="HI127" s="120"/>
      <c r="HJ127" s="120"/>
      <c r="HK127" s="120"/>
      <c r="HL127" s="120"/>
      <c r="HM127" s="120"/>
      <c r="HN127" s="120"/>
      <c r="HO127" s="120"/>
      <c r="HP127" s="120"/>
      <c r="HQ127" s="120"/>
      <c r="HR127" s="120"/>
      <c r="HS127" s="120"/>
      <c r="HT127" s="120"/>
      <c r="HU127" s="120"/>
      <c r="HV127" s="120"/>
      <c r="HW127" s="120"/>
      <c r="HX127" s="120"/>
      <c r="HY127" s="120"/>
      <c r="HZ127" s="120"/>
      <c r="IA127" s="120"/>
      <c r="IB127" s="120"/>
      <c r="IC127" s="120"/>
      <c r="ID127" s="120"/>
      <c r="IE127" s="120"/>
      <c r="IF127" s="120"/>
      <c r="IG127" s="120"/>
      <c r="IH127" s="120"/>
      <c r="II127" s="120"/>
      <c r="IJ127" s="120"/>
      <c r="IK127" s="120"/>
      <c r="IL127" s="120"/>
      <c r="IM127" s="120"/>
      <c r="IN127" s="120"/>
      <c r="IO127" s="120"/>
      <c r="IP127" s="120"/>
      <c r="IQ127" s="120"/>
      <c r="IR127" s="120"/>
      <c r="IS127" s="120"/>
      <c r="IT127" s="120"/>
      <c r="IU127" s="120"/>
      <c r="IV127" s="120"/>
      <c r="IW127" s="120"/>
      <c r="IX127" s="120"/>
      <c r="IY127" s="120"/>
      <c r="IZ127" s="120"/>
      <c r="JA127" s="120"/>
      <c r="JB127" s="120"/>
      <c r="JC127" s="120"/>
      <c r="JD127" s="120"/>
      <c r="JE127" s="120"/>
      <c r="JF127" s="120"/>
      <c r="JG127" s="120"/>
      <c r="JH127" s="120"/>
      <c r="JI127" s="120"/>
      <c r="JJ127" s="120"/>
      <c r="JK127" s="120"/>
      <c r="JL127" s="120"/>
      <c r="JM127" s="120"/>
      <c r="JN127" s="120"/>
      <c r="JO127" s="120"/>
      <c r="JP127" s="120"/>
      <c r="JQ127" s="120"/>
      <c r="JR127" s="120"/>
      <c r="JS127" s="120"/>
      <c r="JT127" s="120"/>
      <c r="JU127" s="120"/>
      <c r="JV127" s="120"/>
      <c r="JW127" s="120"/>
      <c r="JX127" s="120"/>
      <c r="JY127" s="120"/>
      <c r="JZ127" s="120"/>
      <c r="KA127" s="120"/>
      <c r="KB127" s="120"/>
      <c r="KC127" s="120"/>
      <c r="KD127" s="120"/>
      <c r="KE127" s="120"/>
      <c r="KF127" s="120"/>
      <c r="KG127" s="120"/>
      <c r="KH127" s="120"/>
      <c r="KI127" s="120"/>
      <c r="KJ127" s="120"/>
      <c r="KK127" s="120"/>
      <c r="KL127" s="120"/>
      <c r="KM127" s="120"/>
      <c r="KN127" s="120"/>
      <c r="KO127" s="120"/>
      <c r="KP127" s="120"/>
      <c r="KQ127" s="120"/>
      <c r="KR127" s="120"/>
      <c r="KS127" s="120"/>
      <c r="KT127" s="120"/>
      <c r="KU127" s="120"/>
      <c r="KV127" s="120"/>
      <c r="KW127" s="120"/>
      <c r="KX127" s="120"/>
      <c r="KY127" s="120"/>
      <c r="KZ127" s="120"/>
      <c r="LA127" s="120"/>
      <c r="LB127" s="120"/>
      <c r="LC127" s="120"/>
      <c r="LD127" s="120"/>
      <c r="LE127" s="120"/>
      <c r="LF127" s="120"/>
      <c r="LG127" s="120"/>
      <c r="LH127" s="120"/>
      <c r="LI127" s="120"/>
      <c r="LJ127" s="120"/>
      <c r="LK127" s="120"/>
      <c r="LL127" s="120"/>
      <c r="LM127" s="120"/>
      <c r="LN127" s="120"/>
      <c r="LO127" s="120"/>
      <c r="LP127" s="120"/>
      <c r="LQ127" s="120"/>
      <c r="LR127" s="120"/>
      <c r="LS127" s="120"/>
      <c r="LT127" s="120"/>
      <c r="LU127" s="120"/>
      <c r="LV127" s="120"/>
      <c r="LW127" s="120"/>
      <c r="LX127" s="120"/>
      <c r="LY127" s="120"/>
      <c r="LZ127" s="120"/>
      <c r="MA127" s="120"/>
      <c r="MB127" s="120"/>
      <c r="MC127" s="120"/>
      <c r="MD127" s="120"/>
      <c r="ME127" s="120"/>
      <c r="MF127" s="120"/>
      <c r="MG127" s="120"/>
      <c r="MH127" s="120"/>
      <c r="MI127" s="120"/>
      <c r="MJ127" s="120"/>
      <c r="MK127" s="120"/>
      <c r="ML127" s="120"/>
      <c r="MM127" s="120"/>
      <c r="MN127" s="120"/>
      <c r="MO127" s="120"/>
      <c r="MP127" s="120"/>
      <c r="MQ127" s="120"/>
      <c r="MR127" s="120"/>
      <c r="MS127" s="120"/>
      <c r="MT127" s="120"/>
      <c r="MU127" s="120"/>
      <c r="MV127" s="120"/>
      <c r="MW127" s="120"/>
      <c r="MX127" s="120"/>
      <c r="MY127" s="120"/>
      <c r="MZ127" s="120"/>
      <c r="NA127" s="120"/>
      <c r="NB127" s="120"/>
      <c r="NC127" s="120"/>
      <c r="ND127" s="120"/>
      <c r="NE127" s="120"/>
      <c r="NF127" s="120"/>
      <c r="NG127" s="120"/>
      <c r="NH127" s="120"/>
      <c r="NI127" s="120"/>
      <c r="NJ127" s="120"/>
      <c r="NK127" s="120"/>
      <c r="NL127" s="120"/>
      <c r="NM127" s="120"/>
      <c r="NN127" s="120"/>
      <c r="NO127" s="120"/>
      <c r="NP127" s="120"/>
      <c r="NQ127" s="120"/>
      <c r="NR127" s="120"/>
      <c r="NS127" s="120"/>
      <c r="NT127" s="120"/>
      <c r="NU127" s="120"/>
      <c r="NV127" s="120"/>
      <c r="NW127" s="120"/>
      <c r="NX127" s="120"/>
      <c r="NY127" s="120"/>
      <c r="NZ127" s="120"/>
      <c r="OA127" s="120"/>
      <c r="OB127" s="120"/>
      <c r="OC127" s="120"/>
      <c r="OD127" s="120"/>
      <c r="OE127" s="120"/>
      <c r="OF127" s="120"/>
      <c r="OG127" s="120"/>
      <c r="OH127" s="120"/>
      <c r="OI127" s="120"/>
      <c r="OJ127" s="120"/>
      <c r="OK127" s="120"/>
      <c r="OL127" s="120"/>
      <c r="OM127" s="120"/>
      <c r="ON127" s="120"/>
      <c r="OO127" s="120"/>
      <c r="OP127" s="120"/>
      <c r="OQ127" s="120"/>
      <c r="OR127" s="120"/>
      <c r="OS127" s="120"/>
      <c r="OT127" s="120"/>
      <c r="OU127" s="120"/>
      <c r="OV127" s="120"/>
      <c r="OW127" s="120"/>
      <c r="OX127" s="120"/>
      <c r="OY127" s="120"/>
      <c r="OZ127" s="120"/>
      <c r="PA127" s="120"/>
      <c r="PB127" s="120"/>
      <c r="PC127" s="120"/>
      <c r="PD127" s="120"/>
      <c r="PE127" s="120"/>
      <c r="PF127" s="120"/>
      <c r="PG127" s="120"/>
      <c r="PH127" s="120"/>
      <c r="PI127" s="120"/>
      <c r="PJ127" s="120"/>
      <c r="PK127" s="120"/>
      <c r="PL127" s="120"/>
      <c r="PM127" s="120"/>
      <c r="PN127" s="120"/>
      <c r="PO127" s="120"/>
      <c r="PP127" s="120"/>
      <c r="PQ127" s="120"/>
      <c r="PR127" s="120"/>
      <c r="PS127" s="120"/>
      <c r="PT127" s="120"/>
      <c r="PU127" s="120"/>
      <c r="PV127" s="120"/>
      <c r="PW127" s="120"/>
      <c r="PX127" s="120"/>
      <c r="PY127" s="120"/>
      <c r="PZ127" s="120"/>
      <c r="QA127" s="120"/>
      <c r="QB127" s="120"/>
      <c r="QC127" s="120"/>
      <c r="QD127" s="120"/>
      <c r="QE127" s="120"/>
      <c r="QF127" s="120"/>
      <c r="QG127" s="120"/>
      <c r="QH127" s="120"/>
      <c r="QI127" s="120"/>
      <c r="QJ127" s="120"/>
      <c r="QK127" s="120"/>
      <c r="QL127" s="120"/>
      <c r="QM127" s="120"/>
      <c r="QN127" s="120"/>
      <c r="QO127" s="120"/>
      <c r="QP127" s="120"/>
      <c r="QQ127" s="120"/>
      <c r="QR127" s="120"/>
      <c r="QS127" s="120"/>
      <c r="QT127" s="120"/>
      <c r="QU127" s="120"/>
      <c r="QV127" s="120"/>
      <c r="QW127" s="120"/>
      <c r="QX127" s="120"/>
      <c r="QY127" s="120"/>
      <c r="QZ127" s="120"/>
      <c r="RA127" s="120"/>
      <c r="RB127" s="120"/>
      <c r="RC127" s="120"/>
      <c r="RD127" s="120"/>
      <c r="RE127" s="120"/>
      <c r="RF127" s="120"/>
      <c r="RG127" s="120"/>
      <c r="RH127" s="120"/>
      <c r="RI127" s="120"/>
      <c r="RJ127" s="120"/>
      <c r="RK127" s="120"/>
      <c r="RL127" s="120"/>
      <c r="RM127" s="120"/>
      <c r="RN127" s="120"/>
      <c r="RO127" s="120"/>
      <c r="RP127" s="120"/>
      <c r="RQ127" s="120"/>
      <c r="RR127" s="120"/>
      <c r="RS127" s="120"/>
      <c r="RT127" s="120"/>
      <c r="RU127" s="120"/>
      <c r="RV127" s="120"/>
      <c r="RW127" s="120"/>
      <c r="RX127" s="120"/>
      <c r="RY127" s="120"/>
      <c r="RZ127" s="120"/>
      <c r="SA127" s="120"/>
      <c r="SB127" s="120"/>
      <c r="SC127" s="120"/>
      <c r="SD127" s="120"/>
      <c r="SE127" s="120"/>
      <c r="SF127" s="120"/>
      <c r="SG127" s="120"/>
      <c r="SH127" s="120"/>
      <c r="SI127" s="120"/>
      <c r="SJ127" s="120"/>
      <c r="SK127" s="120"/>
      <c r="SL127" s="120"/>
      <c r="SM127" s="120"/>
      <c r="SN127" s="120"/>
      <c r="SO127" s="120"/>
      <c r="SP127" s="120"/>
      <c r="SQ127" s="120"/>
      <c r="SR127" s="120"/>
      <c r="SS127" s="120"/>
      <c r="ST127" s="120"/>
      <c r="SU127" s="120"/>
      <c r="SV127" s="120"/>
      <c r="SW127" s="120"/>
      <c r="SX127" s="120"/>
      <c r="SY127" s="120"/>
      <c r="SZ127" s="120"/>
      <c r="TA127" s="120"/>
      <c r="TB127" s="120"/>
      <c r="TC127" s="120"/>
      <c r="TD127" s="120"/>
      <c r="TE127" s="120"/>
      <c r="TF127" s="120"/>
      <c r="TG127" s="120"/>
      <c r="TH127" s="120"/>
      <c r="TI127" s="120"/>
      <c r="TJ127" s="120"/>
      <c r="TK127" s="120"/>
      <c r="TL127" s="120"/>
      <c r="TM127" s="120"/>
      <c r="TN127" s="120"/>
      <c r="TO127" s="120"/>
      <c r="TP127" s="120"/>
      <c r="TQ127" s="120"/>
      <c r="TR127" s="120"/>
      <c r="TS127" s="120"/>
      <c r="TT127" s="120"/>
      <c r="TU127" s="120"/>
      <c r="TV127" s="120"/>
      <c r="TW127" s="120"/>
      <c r="TX127" s="120"/>
      <c r="TY127" s="120"/>
      <c r="TZ127" s="120"/>
      <c r="UA127" s="120"/>
      <c r="UB127" s="120"/>
      <c r="UC127" s="120"/>
      <c r="UD127" s="120"/>
      <c r="UE127" s="120"/>
      <c r="UF127" s="120"/>
      <c r="UG127" s="120"/>
    </row>
    <row r="128" spans="1:553" x14ac:dyDescent="0.25">
      <c r="A128" s="161" t="s">
        <v>312</v>
      </c>
      <c r="B128" s="31">
        <v>0</v>
      </c>
      <c r="C128" s="31">
        <v>0</v>
      </c>
      <c r="D128" s="31">
        <v>0</v>
      </c>
      <c r="E128" s="31">
        <v>0</v>
      </c>
      <c r="F128" s="31">
        <v>0</v>
      </c>
      <c r="G128" s="31">
        <v>0</v>
      </c>
      <c r="H128" s="31">
        <v>0</v>
      </c>
      <c r="I128" s="31">
        <v>0</v>
      </c>
      <c r="J128" s="31">
        <v>0</v>
      </c>
      <c r="K128" s="127"/>
      <c r="L128" s="127">
        <v>0</v>
      </c>
      <c r="M128" s="85"/>
      <c r="N128" s="85"/>
      <c r="O128" s="85"/>
      <c r="P128" s="85"/>
      <c r="Q128" s="127">
        <v>0</v>
      </c>
      <c r="R128" s="127">
        <v>0</v>
      </c>
      <c r="S128" s="127"/>
      <c r="T128" s="127">
        <v>0</v>
      </c>
      <c r="U128" s="85"/>
      <c r="V128" s="85"/>
      <c r="W128" s="85"/>
      <c r="X128" s="85"/>
      <c r="Y128" s="85"/>
      <c r="Z128" s="85"/>
      <c r="AA128" s="41"/>
      <c r="AB128" s="85"/>
      <c r="AC128" s="85"/>
      <c r="AD128" s="123"/>
      <c r="AE128" s="216"/>
      <c r="AF128" s="216"/>
      <c r="AG128" s="123"/>
      <c r="AH128" s="216"/>
      <c r="AI128" s="216"/>
      <c r="AJ128" s="123"/>
      <c r="AK128" s="216"/>
      <c r="AL128" s="216"/>
      <c r="AM128" s="123"/>
      <c r="AN128" s="216"/>
      <c r="AO128" s="216"/>
      <c r="AP128" s="123"/>
      <c r="AQ128" s="123"/>
      <c r="AR128" s="123"/>
      <c r="AS128" s="123"/>
      <c r="AT128" s="216"/>
      <c r="AU128" s="216"/>
      <c r="AV128" s="123"/>
      <c r="AW128" s="216"/>
      <c r="AX128" s="216"/>
      <c r="AY128" s="123"/>
      <c r="AZ128" s="216"/>
      <c r="BA128" s="216"/>
      <c r="BB128" s="217"/>
      <c r="BC128" s="217"/>
      <c r="BD128" s="217"/>
      <c r="BE128" s="217"/>
      <c r="BF128" s="216"/>
      <c r="BG128" s="216"/>
      <c r="BH128" s="217"/>
      <c r="BI128" s="216"/>
      <c r="BJ128" s="216"/>
      <c r="BK128" s="217"/>
      <c r="BL128" s="216"/>
      <c r="BM128" s="216"/>
      <c r="BN128" s="217"/>
      <c r="BO128" s="216"/>
      <c r="BP128" s="216"/>
      <c r="BQ128" s="217"/>
      <c r="BR128" s="216"/>
      <c r="BS128" s="216"/>
      <c r="BT128" s="217"/>
      <c r="BU128" s="216"/>
      <c r="BV128" s="216"/>
      <c r="BW128" s="217"/>
      <c r="BX128" s="216"/>
      <c r="BY128" s="216"/>
      <c r="BZ128" s="217"/>
      <c r="CA128" s="216"/>
      <c r="CB128" s="216"/>
      <c r="CC128" s="217"/>
      <c r="CD128" s="216"/>
      <c r="CE128" s="216"/>
      <c r="CF128" s="216"/>
      <c r="CG128" s="216"/>
      <c r="CH128" s="216"/>
      <c r="CI128" s="217"/>
      <c r="CJ128" s="216"/>
      <c r="CK128" s="216"/>
      <c r="CL128" s="216"/>
      <c r="CM128" s="216"/>
      <c r="CN128" s="216"/>
      <c r="CO128" s="216"/>
      <c r="CP128" s="216"/>
      <c r="CQ128" s="216"/>
      <c r="CR128" s="216"/>
      <c r="GC128" s="120"/>
      <c r="GD128" s="120"/>
      <c r="GE128" s="120"/>
      <c r="GF128" s="120"/>
      <c r="GG128" s="120"/>
      <c r="GH128" s="120"/>
      <c r="GI128" s="120"/>
      <c r="GJ128" s="120"/>
      <c r="GK128" s="120"/>
      <c r="GL128" s="120"/>
      <c r="GM128" s="120"/>
      <c r="GN128" s="120"/>
      <c r="GO128" s="120"/>
      <c r="GP128" s="120"/>
      <c r="GQ128" s="120"/>
      <c r="GR128" s="120"/>
      <c r="GS128" s="120"/>
      <c r="GT128" s="120"/>
      <c r="GU128" s="120"/>
      <c r="GV128" s="120"/>
      <c r="GW128" s="120"/>
      <c r="GX128" s="120"/>
      <c r="GY128" s="120"/>
      <c r="GZ128" s="120"/>
      <c r="HA128" s="120"/>
      <c r="HB128" s="120"/>
      <c r="HC128" s="120"/>
      <c r="HD128" s="120"/>
      <c r="HE128" s="120"/>
      <c r="HF128" s="120"/>
      <c r="HG128" s="120"/>
      <c r="HH128" s="120"/>
      <c r="HI128" s="120"/>
      <c r="HJ128" s="120"/>
      <c r="HK128" s="120"/>
      <c r="HL128" s="120"/>
      <c r="HM128" s="120"/>
      <c r="HN128" s="120"/>
      <c r="HO128" s="120"/>
      <c r="HP128" s="120"/>
      <c r="HQ128" s="120"/>
      <c r="HR128" s="120"/>
      <c r="HS128" s="120"/>
      <c r="HT128" s="120"/>
      <c r="HU128" s="120"/>
      <c r="HV128" s="120"/>
      <c r="HW128" s="120"/>
      <c r="HX128" s="120"/>
      <c r="HY128" s="120"/>
      <c r="HZ128" s="120"/>
      <c r="IA128" s="120"/>
      <c r="IB128" s="120"/>
      <c r="IC128" s="120"/>
      <c r="ID128" s="120"/>
      <c r="IE128" s="120"/>
      <c r="IF128" s="120"/>
      <c r="IG128" s="120"/>
      <c r="IH128" s="120"/>
      <c r="II128" s="120"/>
      <c r="IJ128" s="120"/>
      <c r="IK128" s="120"/>
      <c r="IL128" s="120"/>
      <c r="IM128" s="120"/>
      <c r="IN128" s="120"/>
      <c r="IO128" s="120"/>
      <c r="IP128" s="120"/>
      <c r="IQ128" s="120"/>
      <c r="IR128" s="120"/>
      <c r="IS128" s="120"/>
      <c r="IT128" s="120"/>
      <c r="IU128" s="120"/>
      <c r="IV128" s="120"/>
      <c r="IW128" s="120"/>
      <c r="IX128" s="120"/>
      <c r="IY128" s="120"/>
      <c r="IZ128" s="120"/>
      <c r="JA128" s="120"/>
      <c r="JB128" s="120"/>
      <c r="JC128" s="120"/>
      <c r="JD128" s="120"/>
      <c r="JE128" s="120"/>
      <c r="JF128" s="120"/>
      <c r="JG128" s="120"/>
      <c r="JH128" s="120"/>
      <c r="JI128" s="120"/>
      <c r="JJ128" s="120"/>
      <c r="JK128" s="120"/>
      <c r="JL128" s="120"/>
      <c r="JM128" s="120"/>
      <c r="JN128" s="120"/>
      <c r="JO128" s="120"/>
      <c r="JP128" s="120"/>
      <c r="JQ128" s="120"/>
      <c r="JR128" s="120"/>
      <c r="JS128" s="120"/>
      <c r="JT128" s="120"/>
      <c r="JU128" s="120"/>
      <c r="JV128" s="120"/>
      <c r="JW128" s="120"/>
      <c r="JX128" s="120"/>
      <c r="JY128" s="120"/>
      <c r="JZ128" s="120"/>
      <c r="KA128" s="120"/>
      <c r="KB128" s="120"/>
      <c r="KC128" s="120"/>
      <c r="KD128" s="120"/>
      <c r="KE128" s="120"/>
      <c r="KF128" s="120"/>
      <c r="KG128" s="120"/>
      <c r="KH128" s="120"/>
      <c r="KI128" s="120"/>
      <c r="KJ128" s="120"/>
      <c r="KK128" s="120"/>
      <c r="KL128" s="120"/>
      <c r="KM128" s="120"/>
      <c r="KN128" s="120"/>
      <c r="KO128" s="120"/>
      <c r="KP128" s="120"/>
      <c r="KQ128" s="120"/>
      <c r="KR128" s="120"/>
      <c r="KS128" s="120"/>
      <c r="KT128" s="120"/>
      <c r="KU128" s="120"/>
      <c r="KV128" s="120"/>
      <c r="KW128" s="120"/>
      <c r="KX128" s="120"/>
      <c r="KY128" s="120"/>
      <c r="KZ128" s="120"/>
      <c r="LA128" s="120"/>
      <c r="LB128" s="120"/>
      <c r="LC128" s="120"/>
      <c r="LD128" s="120"/>
      <c r="LE128" s="120"/>
      <c r="LF128" s="120"/>
      <c r="LG128" s="120"/>
      <c r="LH128" s="120"/>
      <c r="LI128" s="120"/>
      <c r="LJ128" s="120"/>
      <c r="LK128" s="120"/>
      <c r="LL128" s="120"/>
      <c r="LM128" s="120"/>
      <c r="LN128" s="120"/>
      <c r="LO128" s="120"/>
      <c r="LP128" s="120"/>
      <c r="LQ128" s="120"/>
      <c r="LR128" s="120"/>
      <c r="LS128" s="120"/>
      <c r="LT128" s="120"/>
      <c r="LU128" s="120"/>
      <c r="LV128" s="120"/>
      <c r="LW128" s="120"/>
      <c r="LX128" s="120"/>
      <c r="LY128" s="120"/>
      <c r="LZ128" s="120"/>
      <c r="MA128" s="120"/>
      <c r="MB128" s="120"/>
      <c r="MC128" s="120"/>
      <c r="MD128" s="120"/>
      <c r="ME128" s="120"/>
      <c r="MF128" s="120"/>
      <c r="MG128" s="120"/>
      <c r="MH128" s="120"/>
      <c r="MI128" s="120"/>
      <c r="MJ128" s="120"/>
      <c r="MK128" s="120"/>
      <c r="ML128" s="120"/>
      <c r="MM128" s="120"/>
      <c r="MN128" s="120"/>
      <c r="MO128" s="120"/>
      <c r="MP128" s="120"/>
      <c r="MQ128" s="120"/>
      <c r="MR128" s="120"/>
      <c r="MS128" s="120"/>
      <c r="MT128" s="120"/>
      <c r="MU128" s="120"/>
      <c r="MV128" s="120"/>
      <c r="MW128" s="120"/>
      <c r="MX128" s="120"/>
      <c r="MY128" s="120"/>
      <c r="MZ128" s="120"/>
      <c r="NA128" s="120"/>
      <c r="NB128" s="120"/>
      <c r="NC128" s="120"/>
      <c r="ND128" s="120"/>
      <c r="NE128" s="120"/>
      <c r="NF128" s="120"/>
      <c r="NG128" s="120"/>
      <c r="NH128" s="120"/>
      <c r="NI128" s="120"/>
      <c r="NJ128" s="120"/>
      <c r="NK128" s="120"/>
      <c r="NL128" s="120"/>
      <c r="NM128" s="120"/>
      <c r="NN128" s="120"/>
      <c r="NO128" s="120"/>
      <c r="NP128" s="120"/>
      <c r="NQ128" s="120"/>
      <c r="NR128" s="120"/>
      <c r="NS128" s="120"/>
      <c r="NT128" s="120"/>
      <c r="NU128" s="120"/>
      <c r="NV128" s="120"/>
      <c r="NW128" s="120"/>
      <c r="NX128" s="120"/>
      <c r="NY128" s="120"/>
      <c r="NZ128" s="120"/>
      <c r="OA128" s="120"/>
      <c r="OB128" s="120"/>
      <c r="OC128" s="120"/>
      <c r="OD128" s="120"/>
      <c r="OE128" s="120"/>
      <c r="OF128" s="120"/>
      <c r="OG128" s="120"/>
      <c r="OH128" s="120"/>
      <c r="OI128" s="120"/>
      <c r="OJ128" s="120"/>
      <c r="OK128" s="120"/>
      <c r="OL128" s="120"/>
      <c r="OM128" s="120"/>
      <c r="ON128" s="120"/>
      <c r="OO128" s="120"/>
      <c r="OP128" s="120"/>
      <c r="OQ128" s="120"/>
      <c r="OR128" s="120"/>
      <c r="OS128" s="120"/>
      <c r="OT128" s="120"/>
      <c r="OU128" s="120"/>
      <c r="OV128" s="120"/>
      <c r="OW128" s="120"/>
      <c r="OX128" s="120"/>
      <c r="OY128" s="120"/>
      <c r="OZ128" s="120"/>
      <c r="PA128" s="120"/>
      <c r="PB128" s="120"/>
      <c r="PC128" s="120"/>
      <c r="PD128" s="120"/>
      <c r="PE128" s="120"/>
      <c r="PF128" s="120"/>
      <c r="PG128" s="120"/>
      <c r="PH128" s="120"/>
      <c r="PI128" s="120"/>
      <c r="PJ128" s="120"/>
      <c r="PK128" s="120"/>
      <c r="PL128" s="120"/>
      <c r="PM128" s="120"/>
      <c r="PN128" s="120"/>
      <c r="PO128" s="120"/>
      <c r="PP128" s="120"/>
      <c r="PQ128" s="120"/>
      <c r="PR128" s="120"/>
      <c r="PS128" s="120"/>
      <c r="PT128" s="120"/>
      <c r="PU128" s="120"/>
      <c r="PV128" s="120"/>
      <c r="PW128" s="120"/>
      <c r="PX128" s="120"/>
      <c r="PY128" s="120"/>
      <c r="PZ128" s="120"/>
      <c r="QA128" s="120"/>
      <c r="QB128" s="120"/>
      <c r="QC128" s="120"/>
      <c r="QD128" s="120"/>
      <c r="QE128" s="120"/>
      <c r="QF128" s="120"/>
      <c r="QG128" s="120"/>
      <c r="QH128" s="120"/>
      <c r="QI128" s="120"/>
      <c r="QJ128" s="120"/>
      <c r="QK128" s="120"/>
      <c r="QL128" s="120"/>
      <c r="QM128" s="120"/>
      <c r="QN128" s="120"/>
      <c r="QO128" s="120"/>
      <c r="QP128" s="120"/>
      <c r="QQ128" s="120"/>
      <c r="QR128" s="120"/>
      <c r="QS128" s="120"/>
      <c r="QT128" s="120"/>
      <c r="QU128" s="120"/>
      <c r="QV128" s="120"/>
      <c r="QW128" s="120"/>
      <c r="QX128" s="120"/>
      <c r="QY128" s="120"/>
      <c r="QZ128" s="120"/>
      <c r="RA128" s="120"/>
      <c r="RB128" s="120"/>
      <c r="RC128" s="120"/>
      <c r="RD128" s="120"/>
      <c r="RE128" s="120"/>
      <c r="RF128" s="120"/>
      <c r="RG128" s="120"/>
      <c r="RH128" s="120"/>
      <c r="RI128" s="120"/>
      <c r="RJ128" s="120"/>
      <c r="RK128" s="120"/>
      <c r="RL128" s="120"/>
      <c r="RM128" s="120"/>
      <c r="RN128" s="120"/>
      <c r="RO128" s="120"/>
      <c r="RP128" s="120"/>
      <c r="RQ128" s="120"/>
      <c r="RR128" s="120"/>
      <c r="RS128" s="120"/>
      <c r="RT128" s="120"/>
      <c r="RU128" s="120"/>
      <c r="RV128" s="120"/>
      <c r="RW128" s="120"/>
      <c r="RX128" s="120"/>
      <c r="RY128" s="120"/>
      <c r="RZ128" s="120"/>
      <c r="SA128" s="120"/>
      <c r="SB128" s="120"/>
      <c r="SC128" s="120"/>
      <c r="SD128" s="120"/>
      <c r="SE128" s="120"/>
      <c r="SF128" s="120"/>
      <c r="SG128" s="120"/>
      <c r="SH128" s="120"/>
      <c r="SI128" s="120"/>
      <c r="SJ128" s="120"/>
      <c r="SK128" s="120"/>
      <c r="SL128" s="120"/>
      <c r="SM128" s="120"/>
      <c r="SN128" s="120"/>
      <c r="SO128" s="120"/>
      <c r="SP128" s="120"/>
      <c r="SQ128" s="120"/>
      <c r="SR128" s="120"/>
      <c r="SS128" s="120"/>
      <c r="ST128" s="120"/>
      <c r="SU128" s="120"/>
      <c r="SV128" s="120"/>
      <c r="SW128" s="120"/>
      <c r="SX128" s="120"/>
      <c r="SY128" s="120"/>
      <c r="SZ128" s="120"/>
      <c r="TA128" s="120"/>
      <c r="TB128" s="120"/>
      <c r="TC128" s="120"/>
      <c r="TD128" s="120"/>
      <c r="TE128" s="120"/>
      <c r="TF128" s="120"/>
      <c r="TG128" s="120"/>
      <c r="TH128" s="120"/>
      <c r="TI128" s="120"/>
      <c r="TJ128" s="120"/>
      <c r="TK128" s="120"/>
      <c r="TL128" s="120"/>
      <c r="TM128" s="120"/>
      <c r="TN128" s="120"/>
      <c r="TO128" s="120"/>
      <c r="TP128" s="120"/>
      <c r="TQ128" s="120"/>
      <c r="TR128" s="120"/>
      <c r="TS128" s="120"/>
      <c r="TT128" s="120"/>
      <c r="TU128" s="120"/>
      <c r="TV128" s="120"/>
      <c r="TW128" s="120"/>
      <c r="TX128" s="120"/>
      <c r="TY128" s="120"/>
      <c r="TZ128" s="120"/>
      <c r="UA128" s="120"/>
      <c r="UB128" s="120"/>
      <c r="UC128" s="120"/>
      <c r="UD128" s="120"/>
      <c r="UE128" s="120"/>
      <c r="UF128" s="120"/>
      <c r="UG128" s="120"/>
    </row>
    <row r="129" spans="1:553" x14ac:dyDescent="0.25">
      <c r="A129" s="162" t="s">
        <v>75</v>
      </c>
      <c r="B129" s="31">
        <v>0</v>
      </c>
      <c r="C129" s="31">
        <v>14.318</v>
      </c>
      <c r="D129" s="31">
        <v>14.318</v>
      </c>
      <c r="E129" s="31">
        <v>0</v>
      </c>
      <c r="F129" s="31">
        <v>18.094999999999999</v>
      </c>
      <c r="G129" s="31">
        <v>18.094999999999999</v>
      </c>
      <c r="H129" s="31">
        <v>18.094999999999999</v>
      </c>
      <c r="I129" s="31">
        <v>0</v>
      </c>
      <c r="J129" s="31">
        <v>15.973000000000001</v>
      </c>
      <c r="K129" s="127">
        <v>15.973000000000001</v>
      </c>
      <c r="L129" s="127">
        <v>15.973000000000001</v>
      </c>
      <c r="M129" s="85">
        <v>0</v>
      </c>
      <c r="N129" s="85">
        <v>11.3964</v>
      </c>
      <c r="O129" s="85">
        <f t="shared" si="59"/>
        <v>11.3964</v>
      </c>
      <c r="P129" s="85"/>
      <c r="Q129" s="127">
        <v>0</v>
      </c>
      <c r="R129" s="127">
        <v>20.1889</v>
      </c>
      <c r="S129" s="127">
        <v>20.1889</v>
      </c>
      <c r="T129" s="127">
        <v>20.1889</v>
      </c>
      <c r="U129" s="85">
        <v>0</v>
      </c>
      <c r="V129" s="85">
        <v>27.788599999999999</v>
      </c>
      <c r="W129" s="85">
        <f>V129+U129</f>
        <v>27.788599999999999</v>
      </c>
      <c r="X129" s="85">
        <v>27.788599999999999</v>
      </c>
      <c r="Y129" s="85">
        <v>0</v>
      </c>
      <c r="Z129" s="85">
        <v>11.306800000000001</v>
      </c>
      <c r="AA129" s="41">
        <f>SUM(Y129:Z129)</f>
        <v>11.306800000000001</v>
      </c>
      <c r="AB129" s="85">
        <v>0</v>
      </c>
      <c r="AC129" s="85">
        <v>23.65</v>
      </c>
      <c r="AD129" s="123">
        <f>AC129+AB129</f>
        <v>23.65</v>
      </c>
      <c r="AE129" s="127">
        <v>0</v>
      </c>
      <c r="AF129" s="127">
        <v>20.634</v>
      </c>
      <c r="AG129" s="123">
        <f t="shared" si="61"/>
        <v>20.634</v>
      </c>
      <c r="AH129" s="127">
        <v>0</v>
      </c>
      <c r="AI129" s="127">
        <v>19.432300000000001</v>
      </c>
      <c r="AJ129" s="123">
        <f t="shared" si="62"/>
        <v>19.432300000000001</v>
      </c>
      <c r="AK129" s="127">
        <v>0</v>
      </c>
      <c r="AL129" s="127">
        <v>25.5854</v>
      </c>
      <c r="AM129" s="123">
        <f t="shared" si="65"/>
        <v>25.5854</v>
      </c>
      <c r="AN129" s="127">
        <v>0</v>
      </c>
      <c r="AO129" s="127">
        <v>32.902500000000003</v>
      </c>
      <c r="AP129" s="123">
        <f t="shared" si="66"/>
        <v>32.902500000000003</v>
      </c>
      <c r="AQ129" s="123">
        <v>0</v>
      </c>
      <c r="AR129" s="123">
        <v>27.462499999999999</v>
      </c>
      <c r="AS129" s="123">
        <f>SUM(AQ129:AR129)</f>
        <v>27.462499999999999</v>
      </c>
      <c r="AT129" s="127">
        <v>0</v>
      </c>
      <c r="AU129" s="127">
        <v>36</v>
      </c>
      <c r="AV129" s="123">
        <f t="shared" si="67"/>
        <v>36</v>
      </c>
      <c r="AW129" s="127">
        <v>69.959999999999994</v>
      </c>
      <c r="AX129" s="127">
        <v>0</v>
      </c>
      <c r="AY129" s="123">
        <f>SUM(AW129:AX129)</f>
        <v>69.959999999999994</v>
      </c>
      <c r="AZ129" s="219">
        <v>63.410400000000003</v>
      </c>
      <c r="BA129" s="219">
        <v>0</v>
      </c>
      <c r="BB129" s="226">
        <f>SUM(AZ129:BA129)</f>
        <v>63.410400000000003</v>
      </c>
      <c r="BC129" s="226">
        <v>-6.7999999999999996E-3</v>
      </c>
      <c r="BD129" s="226">
        <v>51.892800000000001</v>
      </c>
      <c r="BE129" s="226">
        <f>SUM(BC129:BD129)</f>
        <v>51.886000000000003</v>
      </c>
      <c r="BF129" s="219">
        <v>0</v>
      </c>
      <c r="BG129" s="219">
        <v>43.8889</v>
      </c>
      <c r="BH129" s="226">
        <f>SUM(BF129:BG129)</f>
        <v>43.8889</v>
      </c>
      <c r="BI129" s="226">
        <v>0</v>
      </c>
      <c r="BJ129" s="226">
        <v>18.9085</v>
      </c>
      <c r="BK129" s="226">
        <f>SUM(BI129:BJ129)</f>
        <v>18.9085</v>
      </c>
      <c r="BL129" s="228">
        <v>0</v>
      </c>
      <c r="BM129" s="228">
        <v>18.903400000000001</v>
      </c>
      <c r="BN129" s="226">
        <f>SUM(BL129:BM129)</f>
        <v>18.903400000000001</v>
      </c>
      <c r="BO129" s="226">
        <v>0</v>
      </c>
      <c r="BP129" s="226">
        <v>9.7999999999999997E-3</v>
      </c>
      <c r="BQ129" s="226">
        <f>SUM(BO129:BP129)</f>
        <v>9.7999999999999997E-3</v>
      </c>
      <c r="BR129" s="216">
        <v>0</v>
      </c>
      <c r="BS129" s="216">
        <v>0</v>
      </c>
      <c r="BT129" s="217">
        <f>SUM(BR129:BS129)</f>
        <v>0</v>
      </c>
      <c r="BU129" s="216">
        <v>0</v>
      </c>
      <c r="BV129" s="216"/>
      <c r="BW129" s="217">
        <f>SUM(BU129:BV129)</f>
        <v>0</v>
      </c>
      <c r="BX129" s="216">
        <v>0</v>
      </c>
      <c r="BY129" s="216">
        <v>1E-3</v>
      </c>
      <c r="BZ129" s="217">
        <f>SUM(BX129:BY129)</f>
        <v>1E-3</v>
      </c>
      <c r="CA129" s="216">
        <v>0</v>
      </c>
      <c r="CB129" s="216"/>
      <c r="CC129" s="217">
        <f>SUM(CA129:CB129)</f>
        <v>0</v>
      </c>
      <c r="CD129" s="216"/>
      <c r="CE129" s="216"/>
      <c r="CF129" s="217">
        <f>SUM(CD129:CE129)</f>
        <v>0</v>
      </c>
      <c r="CG129" s="216">
        <v>0</v>
      </c>
      <c r="CH129" s="216">
        <v>1E-3</v>
      </c>
      <c r="CI129" s="217">
        <f>SUM(CG129:CH129)</f>
        <v>1E-3</v>
      </c>
      <c r="CJ129" s="216"/>
      <c r="CK129" s="216"/>
      <c r="CL129" s="217">
        <f>SUM(CJ129:CK129)</f>
        <v>0</v>
      </c>
      <c r="CM129" s="216"/>
      <c r="CN129" s="216">
        <v>1E-3</v>
      </c>
      <c r="CO129" s="217">
        <f>SUM(CM129:CN129)</f>
        <v>1E-3</v>
      </c>
      <c r="CP129" s="216"/>
      <c r="CQ129" s="216">
        <v>1E-3</v>
      </c>
      <c r="CR129" s="217">
        <f>SUM(CP129:CQ129)</f>
        <v>1E-3</v>
      </c>
      <c r="GC129" s="120"/>
      <c r="GD129" s="120"/>
      <c r="GE129" s="120"/>
      <c r="GF129" s="120"/>
      <c r="GG129" s="120"/>
      <c r="GH129" s="120"/>
      <c r="GI129" s="120"/>
      <c r="GJ129" s="120"/>
      <c r="GK129" s="120"/>
      <c r="GL129" s="120"/>
      <c r="GM129" s="120"/>
      <c r="GN129" s="120"/>
      <c r="GO129" s="120"/>
      <c r="GP129" s="120"/>
      <c r="GQ129" s="120"/>
      <c r="GR129" s="120"/>
      <c r="GS129" s="120"/>
      <c r="GT129" s="120"/>
      <c r="GU129" s="120"/>
      <c r="GV129" s="120"/>
      <c r="GW129" s="120"/>
      <c r="GX129" s="120"/>
      <c r="GY129" s="120"/>
      <c r="GZ129" s="120"/>
      <c r="HA129" s="120"/>
      <c r="HB129" s="120"/>
      <c r="HC129" s="120"/>
      <c r="HD129" s="120"/>
      <c r="HE129" s="120"/>
      <c r="HF129" s="120"/>
      <c r="HG129" s="120"/>
      <c r="HH129" s="120"/>
      <c r="HI129" s="120"/>
      <c r="HJ129" s="120"/>
      <c r="HK129" s="120"/>
      <c r="HL129" s="120"/>
      <c r="HM129" s="120"/>
      <c r="HN129" s="120"/>
      <c r="HO129" s="120"/>
      <c r="HP129" s="120"/>
      <c r="HQ129" s="120"/>
      <c r="HR129" s="120"/>
      <c r="HS129" s="120"/>
      <c r="HT129" s="120"/>
      <c r="HU129" s="120"/>
      <c r="HV129" s="120"/>
      <c r="HW129" s="120"/>
      <c r="HX129" s="120"/>
      <c r="HY129" s="120"/>
      <c r="HZ129" s="120"/>
      <c r="IA129" s="120"/>
      <c r="IB129" s="120"/>
      <c r="IC129" s="120"/>
      <c r="ID129" s="120"/>
      <c r="IE129" s="120"/>
      <c r="IF129" s="120"/>
      <c r="IG129" s="120"/>
      <c r="IH129" s="120"/>
      <c r="II129" s="120"/>
      <c r="IJ129" s="120"/>
      <c r="IK129" s="120"/>
      <c r="IL129" s="120"/>
      <c r="IM129" s="120"/>
      <c r="IN129" s="120"/>
      <c r="IO129" s="120"/>
      <c r="IP129" s="120"/>
      <c r="IQ129" s="120"/>
      <c r="IR129" s="120"/>
      <c r="IS129" s="120"/>
      <c r="IT129" s="120"/>
      <c r="IU129" s="120"/>
      <c r="IV129" s="120"/>
      <c r="IW129" s="120"/>
      <c r="IX129" s="120"/>
      <c r="IY129" s="120"/>
      <c r="IZ129" s="120"/>
      <c r="JA129" s="120"/>
      <c r="JB129" s="120"/>
      <c r="JC129" s="120"/>
      <c r="JD129" s="120"/>
      <c r="JE129" s="120"/>
      <c r="JF129" s="120"/>
      <c r="JG129" s="120"/>
      <c r="JH129" s="120"/>
      <c r="JI129" s="120"/>
      <c r="JJ129" s="120"/>
      <c r="JK129" s="120"/>
      <c r="JL129" s="120"/>
      <c r="JM129" s="120"/>
      <c r="JN129" s="120"/>
      <c r="JO129" s="120"/>
      <c r="JP129" s="120"/>
      <c r="JQ129" s="120"/>
      <c r="JR129" s="120"/>
      <c r="JS129" s="120"/>
      <c r="JT129" s="120"/>
      <c r="JU129" s="120"/>
      <c r="JV129" s="120"/>
      <c r="JW129" s="120"/>
      <c r="JX129" s="120"/>
      <c r="JY129" s="120"/>
      <c r="JZ129" s="120"/>
      <c r="KA129" s="120"/>
      <c r="KB129" s="120"/>
      <c r="KC129" s="120"/>
      <c r="KD129" s="120"/>
      <c r="KE129" s="120"/>
      <c r="KF129" s="120"/>
      <c r="KG129" s="120"/>
      <c r="KH129" s="120"/>
      <c r="KI129" s="120"/>
      <c r="KJ129" s="120"/>
      <c r="KK129" s="120"/>
      <c r="KL129" s="120"/>
      <c r="KM129" s="120"/>
      <c r="KN129" s="120"/>
      <c r="KO129" s="120"/>
      <c r="KP129" s="120"/>
      <c r="KQ129" s="120"/>
      <c r="KR129" s="120"/>
      <c r="KS129" s="120"/>
      <c r="KT129" s="120"/>
      <c r="KU129" s="120"/>
      <c r="KV129" s="120"/>
      <c r="KW129" s="120"/>
      <c r="KX129" s="120"/>
      <c r="KY129" s="120"/>
      <c r="KZ129" s="120"/>
      <c r="LA129" s="120"/>
      <c r="LB129" s="120"/>
      <c r="LC129" s="120"/>
      <c r="LD129" s="120"/>
      <c r="LE129" s="120"/>
      <c r="LF129" s="120"/>
      <c r="LG129" s="120"/>
      <c r="LH129" s="120"/>
      <c r="LI129" s="120"/>
      <c r="LJ129" s="120"/>
      <c r="LK129" s="120"/>
      <c r="LL129" s="120"/>
      <c r="LM129" s="120"/>
      <c r="LN129" s="120"/>
      <c r="LO129" s="120"/>
      <c r="LP129" s="120"/>
      <c r="LQ129" s="120"/>
      <c r="LR129" s="120"/>
      <c r="LS129" s="120"/>
      <c r="LT129" s="120"/>
      <c r="LU129" s="120"/>
      <c r="LV129" s="120"/>
      <c r="LW129" s="120"/>
      <c r="LX129" s="120"/>
      <c r="LY129" s="120"/>
      <c r="LZ129" s="120"/>
      <c r="MA129" s="120"/>
      <c r="MB129" s="120"/>
      <c r="MC129" s="120"/>
      <c r="MD129" s="120"/>
      <c r="ME129" s="120"/>
      <c r="MF129" s="120"/>
      <c r="MG129" s="120"/>
      <c r="MH129" s="120"/>
      <c r="MI129" s="120"/>
      <c r="MJ129" s="120"/>
      <c r="MK129" s="120"/>
      <c r="ML129" s="120"/>
      <c r="MM129" s="120"/>
      <c r="MN129" s="120"/>
      <c r="MO129" s="120"/>
      <c r="MP129" s="120"/>
      <c r="MQ129" s="120"/>
      <c r="MR129" s="120"/>
      <c r="MS129" s="120"/>
      <c r="MT129" s="120"/>
      <c r="MU129" s="120"/>
      <c r="MV129" s="120"/>
      <c r="MW129" s="120"/>
      <c r="MX129" s="120"/>
      <c r="MY129" s="120"/>
      <c r="MZ129" s="120"/>
      <c r="NA129" s="120"/>
      <c r="NB129" s="120"/>
      <c r="NC129" s="120"/>
      <c r="ND129" s="120"/>
      <c r="NE129" s="120"/>
      <c r="NF129" s="120"/>
      <c r="NG129" s="120"/>
      <c r="NH129" s="120"/>
      <c r="NI129" s="120"/>
      <c r="NJ129" s="120"/>
      <c r="NK129" s="120"/>
      <c r="NL129" s="120"/>
      <c r="NM129" s="120"/>
      <c r="NN129" s="120"/>
      <c r="NO129" s="120"/>
      <c r="NP129" s="120"/>
      <c r="NQ129" s="120"/>
      <c r="NR129" s="120"/>
      <c r="NS129" s="120"/>
      <c r="NT129" s="120"/>
      <c r="NU129" s="120"/>
      <c r="NV129" s="120"/>
      <c r="NW129" s="120"/>
      <c r="NX129" s="120"/>
      <c r="NY129" s="120"/>
      <c r="NZ129" s="120"/>
      <c r="OA129" s="120"/>
      <c r="OB129" s="120"/>
      <c r="OC129" s="120"/>
      <c r="OD129" s="120"/>
      <c r="OE129" s="120"/>
      <c r="OF129" s="120"/>
      <c r="OG129" s="120"/>
      <c r="OH129" s="120"/>
      <c r="OI129" s="120"/>
      <c r="OJ129" s="120"/>
      <c r="OK129" s="120"/>
      <c r="OL129" s="120"/>
      <c r="OM129" s="120"/>
      <c r="ON129" s="120"/>
      <c r="OO129" s="120"/>
      <c r="OP129" s="120"/>
      <c r="OQ129" s="120"/>
      <c r="OR129" s="120"/>
      <c r="OS129" s="120"/>
      <c r="OT129" s="120"/>
      <c r="OU129" s="120"/>
      <c r="OV129" s="120"/>
      <c r="OW129" s="120"/>
      <c r="OX129" s="120"/>
      <c r="OY129" s="120"/>
      <c r="OZ129" s="120"/>
      <c r="PA129" s="120"/>
      <c r="PB129" s="120"/>
      <c r="PC129" s="120"/>
      <c r="PD129" s="120"/>
      <c r="PE129" s="120"/>
      <c r="PF129" s="120"/>
      <c r="PG129" s="120"/>
      <c r="PH129" s="120"/>
      <c r="PI129" s="120"/>
      <c r="PJ129" s="120"/>
      <c r="PK129" s="120"/>
      <c r="PL129" s="120"/>
      <c r="PM129" s="120"/>
      <c r="PN129" s="120"/>
      <c r="PO129" s="120"/>
      <c r="PP129" s="120"/>
      <c r="PQ129" s="120"/>
      <c r="PR129" s="120"/>
      <c r="PS129" s="120"/>
      <c r="PT129" s="120"/>
      <c r="PU129" s="120"/>
      <c r="PV129" s="120"/>
      <c r="PW129" s="120"/>
      <c r="PX129" s="120"/>
      <c r="PY129" s="120"/>
      <c r="PZ129" s="120"/>
      <c r="QA129" s="120"/>
      <c r="QB129" s="120"/>
      <c r="QC129" s="120"/>
      <c r="QD129" s="120"/>
      <c r="QE129" s="120"/>
      <c r="QF129" s="120"/>
      <c r="QG129" s="120"/>
      <c r="QH129" s="120"/>
      <c r="QI129" s="120"/>
      <c r="QJ129" s="120"/>
      <c r="QK129" s="120"/>
      <c r="QL129" s="120"/>
      <c r="QM129" s="120"/>
      <c r="QN129" s="120"/>
      <c r="QO129" s="120"/>
      <c r="QP129" s="120"/>
      <c r="QQ129" s="120"/>
      <c r="QR129" s="120"/>
      <c r="QS129" s="120"/>
      <c r="QT129" s="120"/>
      <c r="QU129" s="120"/>
      <c r="QV129" s="120"/>
      <c r="QW129" s="120"/>
      <c r="QX129" s="120"/>
      <c r="QY129" s="120"/>
      <c r="QZ129" s="120"/>
      <c r="RA129" s="120"/>
      <c r="RB129" s="120"/>
      <c r="RC129" s="120"/>
      <c r="RD129" s="120"/>
      <c r="RE129" s="120"/>
      <c r="RF129" s="120"/>
      <c r="RG129" s="120"/>
      <c r="RH129" s="120"/>
      <c r="RI129" s="120"/>
      <c r="RJ129" s="120"/>
      <c r="RK129" s="120"/>
      <c r="RL129" s="120"/>
      <c r="RM129" s="120"/>
      <c r="RN129" s="120"/>
      <c r="RO129" s="120"/>
      <c r="RP129" s="120"/>
      <c r="RQ129" s="120"/>
      <c r="RR129" s="120"/>
      <c r="RS129" s="120"/>
      <c r="RT129" s="120"/>
      <c r="RU129" s="120"/>
      <c r="RV129" s="120"/>
      <c r="RW129" s="120"/>
      <c r="RX129" s="120"/>
      <c r="RY129" s="120"/>
      <c r="RZ129" s="120"/>
      <c r="SA129" s="120"/>
      <c r="SB129" s="120"/>
      <c r="SC129" s="120"/>
      <c r="SD129" s="120"/>
      <c r="SE129" s="120"/>
      <c r="SF129" s="120"/>
      <c r="SG129" s="120"/>
      <c r="SH129" s="120"/>
      <c r="SI129" s="120"/>
      <c r="SJ129" s="120"/>
      <c r="SK129" s="120"/>
      <c r="SL129" s="120"/>
      <c r="SM129" s="120"/>
      <c r="SN129" s="120"/>
      <c r="SO129" s="120"/>
      <c r="SP129" s="120"/>
      <c r="SQ129" s="120"/>
      <c r="SR129" s="120"/>
      <c r="SS129" s="120"/>
      <c r="ST129" s="120"/>
      <c r="SU129" s="120"/>
      <c r="SV129" s="120"/>
      <c r="SW129" s="120"/>
      <c r="SX129" s="120"/>
      <c r="SY129" s="120"/>
      <c r="SZ129" s="120"/>
      <c r="TA129" s="120"/>
      <c r="TB129" s="120"/>
      <c r="TC129" s="120"/>
      <c r="TD129" s="120"/>
      <c r="TE129" s="120"/>
      <c r="TF129" s="120"/>
      <c r="TG129" s="120"/>
      <c r="TH129" s="120"/>
      <c r="TI129" s="120"/>
      <c r="TJ129" s="120"/>
      <c r="TK129" s="120"/>
      <c r="TL129" s="120"/>
      <c r="TM129" s="120"/>
      <c r="TN129" s="120"/>
      <c r="TO129" s="120"/>
      <c r="TP129" s="120"/>
      <c r="TQ129" s="120"/>
      <c r="TR129" s="120"/>
      <c r="TS129" s="120"/>
      <c r="TT129" s="120"/>
      <c r="TU129" s="120"/>
      <c r="TV129" s="120"/>
      <c r="TW129" s="120"/>
      <c r="TX129" s="120"/>
      <c r="TY129" s="120"/>
      <c r="TZ129" s="120"/>
      <c r="UA129" s="120"/>
      <c r="UB129" s="120"/>
      <c r="UC129" s="120"/>
      <c r="UD129" s="120"/>
      <c r="UE129" s="120"/>
      <c r="UF129" s="120"/>
      <c r="UG129" s="120"/>
    </row>
    <row r="130" spans="1:553" x14ac:dyDescent="0.25">
      <c r="A130" s="162" t="s">
        <v>76</v>
      </c>
      <c r="B130" s="31">
        <v>0</v>
      </c>
      <c r="C130" s="31">
        <v>2.5</v>
      </c>
      <c r="D130" s="31">
        <v>2.5</v>
      </c>
      <c r="E130" s="31">
        <v>0</v>
      </c>
      <c r="F130" s="31">
        <v>1E-4</v>
      </c>
      <c r="G130" s="31">
        <v>1E-4</v>
      </c>
      <c r="H130" s="31">
        <v>1E-4</v>
      </c>
      <c r="I130" s="31">
        <v>0</v>
      </c>
      <c r="J130" s="31">
        <v>0</v>
      </c>
      <c r="K130" s="127">
        <v>0</v>
      </c>
      <c r="L130" s="127">
        <v>0</v>
      </c>
      <c r="M130" s="85">
        <v>0</v>
      </c>
      <c r="N130" s="85">
        <v>0</v>
      </c>
      <c r="O130" s="85">
        <v>0</v>
      </c>
      <c r="P130" s="85">
        <v>0</v>
      </c>
      <c r="Q130" s="127">
        <v>0</v>
      </c>
      <c r="R130" s="127">
        <v>0</v>
      </c>
      <c r="S130" s="127">
        <v>0</v>
      </c>
      <c r="T130" s="127">
        <v>0</v>
      </c>
      <c r="U130" s="85">
        <v>0</v>
      </c>
      <c r="V130" s="85">
        <v>0</v>
      </c>
      <c r="W130" s="85">
        <v>0</v>
      </c>
      <c r="X130" s="85">
        <v>0</v>
      </c>
      <c r="Y130" s="85"/>
      <c r="Z130" s="85"/>
      <c r="AA130" s="41"/>
      <c r="AB130" s="85">
        <v>0</v>
      </c>
      <c r="AC130" s="85">
        <v>0</v>
      </c>
      <c r="AD130" s="123">
        <f>AC130+AB130</f>
        <v>0</v>
      </c>
      <c r="AE130" s="127"/>
      <c r="AF130" s="127"/>
      <c r="AG130" s="123">
        <f t="shared" si="61"/>
        <v>0</v>
      </c>
      <c r="AH130" s="127">
        <v>0</v>
      </c>
      <c r="AI130" s="127">
        <v>0</v>
      </c>
      <c r="AJ130" s="123">
        <f t="shared" si="62"/>
        <v>0</v>
      </c>
      <c r="AK130" s="127"/>
      <c r="AL130" s="127"/>
      <c r="AM130" s="123">
        <f t="shared" si="65"/>
        <v>0</v>
      </c>
      <c r="AN130" s="127">
        <v>0</v>
      </c>
      <c r="AO130" s="127">
        <v>0</v>
      </c>
      <c r="AP130" s="123">
        <f t="shared" si="66"/>
        <v>0</v>
      </c>
      <c r="AQ130" s="123">
        <v>0</v>
      </c>
      <c r="AR130" s="123">
        <v>0</v>
      </c>
      <c r="AS130" s="123">
        <f>SUM(AQ130:AR130)</f>
        <v>0</v>
      </c>
      <c r="AT130" s="127">
        <v>0</v>
      </c>
      <c r="AU130" s="127">
        <v>0</v>
      </c>
      <c r="AV130" s="123">
        <f t="shared" si="67"/>
        <v>0</v>
      </c>
      <c r="AW130" s="127">
        <v>0</v>
      </c>
      <c r="AX130" s="127">
        <v>0</v>
      </c>
      <c r="AY130" s="123">
        <f>SUM(AW130:AX130)</f>
        <v>0</v>
      </c>
      <c r="AZ130" s="219">
        <v>0</v>
      </c>
      <c r="BA130" s="219">
        <v>0</v>
      </c>
      <c r="BB130" s="226">
        <f>SUM(AZ130:BA130)</f>
        <v>0</v>
      </c>
      <c r="BC130" s="219">
        <v>0</v>
      </c>
      <c r="BD130" s="219">
        <v>0</v>
      </c>
      <c r="BE130" s="226">
        <f>SUM(BC130:BD130)</f>
        <v>0</v>
      </c>
      <c r="BF130" s="219">
        <v>0</v>
      </c>
      <c r="BG130" s="219">
        <v>0</v>
      </c>
      <c r="BH130" s="226">
        <f>SUM(BF130:BG130)</f>
        <v>0</v>
      </c>
      <c r="BI130" s="219">
        <v>0</v>
      </c>
      <c r="BJ130" s="219">
        <v>0</v>
      </c>
      <c r="BK130" s="226">
        <f>SUM(BI130:BJ130)</f>
        <v>0</v>
      </c>
      <c r="BL130" s="141"/>
      <c r="BM130" s="141"/>
      <c r="BN130" s="141"/>
      <c r="BO130" s="142">
        <v>0</v>
      </c>
      <c r="BP130" s="142">
        <v>0</v>
      </c>
      <c r="BQ130" s="141">
        <f>SUM(BO130:BP130)</f>
        <v>0</v>
      </c>
      <c r="BR130" s="143"/>
      <c r="BS130" s="143"/>
      <c r="BT130" s="147"/>
      <c r="BU130" s="143"/>
      <c r="BV130" s="143"/>
      <c r="BW130" s="147"/>
      <c r="BX130" s="143"/>
      <c r="BY130" s="143"/>
      <c r="BZ130" s="147"/>
      <c r="CA130" s="147"/>
      <c r="CB130" s="147"/>
      <c r="CC130" s="147"/>
      <c r="CD130" s="147"/>
      <c r="CE130" s="147"/>
      <c r="CF130" s="147"/>
      <c r="CG130" s="147"/>
      <c r="CH130" s="147"/>
      <c r="CI130" s="147"/>
      <c r="CJ130" s="147"/>
      <c r="CK130" s="147"/>
      <c r="CL130" s="147"/>
      <c r="CM130" s="147"/>
      <c r="CN130" s="147"/>
      <c r="CO130" s="147"/>
      <c r="CP130" s="147"/>
      <c r="CQ130" s="147"/>
      <c r="CR130" s="147"/>
      <c r="GC130" s="120"/>
      <c r="GD130" s="120"/>
      <c r="GE130" s="120"/>
      <c r="GF130" s="120"/>
      <c r="GG130" s="120"/>
      <c r="GH130" s="120"/>
      <c r="GI130" s="120"/>
      <c r="GJ130" s="120"/>
      <c r="GK130" s="120"/>
      <c r="GL130" s="120"/>
      <c r="GM130" s="120"/>
      <c r="GN130" s="120"/>
      <c r="GO130" s="120"/>
      <c r="GP130" s="120"/>
      <c r="GQ130" s="120"/>
      <c r="GR130" s="120"/>
      <c r="GS130" s="120"/>
      <c r="GT130" s="120"/>
      <c r="GU130" s="120"/>
      <c r="GV130" s="120"/>
      <c r="GW130" s="120"/>
      <c r="GX130" s="120"/>
      <c r="GY130" s="120"/>
      <c r="GZ130" s="120"/>
      <c r="HA130" s="120"/>
      <c r="HB130" s="120"/>
      <c r="HC130" s="120"/>
      <c r="HD130" s="120"/>
      <c r="HE130" s="120"/>
      <c r="HF130" s="120"/>
      <c r="HG130" s="120"/>
      <c r="HH130" s="120"/>
      <c r="HI130" s="120"/>
      <c r="HJ130" s="120"/>
      <c r="HK130" s="120"/>
      <c r="HL130" s="120"/>
      <c r="HM130" s="120"/>
      <c r="HN130" s="120"/>
      <c r="HO130" s="120"/>
      <c r="HP130" s="120"/>
      <c r="HQ130" s="120"/>
      <c r="HR130" s="120"/>
      <c r="HS130" s="120"/>
      <c r="HT130" s="120"/>
      <c r="HU130" s="120"/>
      <c r="HV130" s="120"/>
      <c r="HW130" s="120"/>
      <c r="HX130" s="120"/>
      <c r="HY130" s="120"/>
      <c r="HZ130" s="120"/>
      <c r="IA130" s="120"/>
      <c r="IB130" s="120"/>
      <c r="IC130" s="120"/>
      <c r="ID130" s="120"/>
      <c r="IE130" s="120"/>
      <c r="IF130" s="120"/>
      <c r="IG130" s="120"/>
      <c r="IH130" s="120"/>
      <c r="II130" s="120"/>
      <c r="IJ130" s="120"/>
      <c r="IK130" s="120"/>
      <c r="IL130" s="120"/>
      <c r="IM130" s="120"/>
      <c r="IN130" s="120"/>
      <c r="IO130" s="120"/>
      <c r="IP130" s="120"/>
      <c r="IQ130" s="120"/>
      <c r="IR130" s="120"/>
      <c r="IS130" s="120"/>
      <c r="IT130" s="120"/>
      <c r="IU130" s="120"/>
      <c r="IV130" s="120"/>
      <c r="IW130" s="120"/>
      <c r="IX130" s="120"/>
      <c r="IY130" s="120"/>
      <c r="IZ130" s="120"/>
      <c r="JA130" s="120"/>
      <c r="JB130" s="120"/>
      <c r="JC130" s="120"/>
      <c r="JD130" s="120"/>
      <c r="JE130" s="120"/>
      <c r="JF130" s="120"/>
      <c r="JG130" s="120"/>
      <c r="JH130" s="120"/>
      <c r="JI130" s="120"/>
      <c r="JJ130" s="120"/>
      <c r="JK130" s="120"/>
      <c r="JL130" s="120"/>
      <c r="JM130" s="120"/>
      <c r="JN130" s="120"/>
      <c r="JO130" s="120"/>
      <c r="JP130" s="120"/>
      <c r="JQ130" s="120"/>
      <c r="JR130" s="120"/>
      <c r="JS130" s="120"/>
      <c r="JT130" s="120"/>
      <c r="JU130" s="120"/>
      <c r="JV130" s="120"/>
      <c r="JW130" s="120"/>
      <c r="JX130" s="120"/>
      <c r="JY130" s="120"/>
      <c r="JZ130" s="120"/>
      <c r="KA130" s="120"/>
      <c r="KB130" s="120"/>
      <c r="KC130" s="120"/>
      <c r="KD130" s="120"/>
      <c r="KE130" s="120"/>
      <c r="KF130" s="120"/>
      <c r="KG130" s="120"/>
      <c r="KH130" s="120"/>
      <c r="KI130" s="120"/>
      <c r="KJ130" s="120"/>
      <c r="KK130" s="120"/>
      <c r="KL130" s="120"/>
      <c r="KM130" s="120"/>
      <c r="KN130" s="120"/>
      <c r="KO130" s="120"/>
      <c r="KP130" s="120"/>
      <c r="KQ130" s="120"/>
      <c r="KR130" s="120"/>
      <c r="KS130" s="120"/>
      <c r="KT130" s="120"/>
      <c r="KU130" s="120"/>
      <c r="KV130" s="120"/>
      <c r="KW130" s="120"/>
      <c r="KX130" s="120"/>
      <c r="KY130" s="120"/>
      <c r="KZ130" s="120"/>
      <c r="LA130" s="120"/>
      <c r="LB130" s="120"/>
      <c r="LC130" s="120"/>
      <c r="LD130" s="120"/>
      <c r="LE130" s="120"/>
      <c r="LF130" s="120"/>
      <c r="LG130" s="120"/>
      <c r="LH130" s="120"/>
      <c r="LI130" s="120"/>
      <c r="LJ130" s="120"/>
      <c r="LK130" s="120"/>
      <c r="LL130" s="120"/>
      <c r="LM130" s="120"/>
      <c r="LN130" s="120"/>
      <c r="LO130" s="120"/>
      <c r="LP130" s="120"/>
      <c r="LQ130" s="120"/>
      <c r="LR130" s="120"/>
      <c r="LS130" s="120"/>
      <c r="LT130" s="120"/>
      <c r="LU130" s="120"/>
      <c r="LV130" s="120"/>
      <c r="LW130" s="120"/>
      <c r="LX130" s="120"/>
      <c r="LY130" s="120"/>
      <c r="LZ130" s="120"/>
      <c r="MA130" s="120"/>
      <c r="MB130" s="120"/>
      <c r="MC130" s="120"/>
      <c r="MD130" s="120"/>
      <c r="ME130" s="120"/>
      <c r="MF130" s="120"/>
      <c r="MG130" s="120"/>
      <c r="MH130" s="120"/>
      <c r="MI130" s="120"/>
      <c r="MJ130" s="120"/>
      <c r="MK130" s="120"/>
      <c r="ML130" s="120"/>
      <c r="MM130" s="120"/>
      <c r="MN130" s="120"/>
      <c r="MO130" s="120"/>
      <c r="MP130" s="120"/>
      <c r="MQ130" s="120"/>
      <c r="MR130" s="120"/>
      <c r="MS130" s="120"/>
      <c r="MT130" s="120"/>
      <c r="MU130" s="120"/>
      <c r="MV130" s="120"/>
      <c r="MW130" s="120"/>
      <c r="MX130" s="120"/>
      <c r="MY130" s="120"/>
      <c r="MZ130" s="120"/>
      <c r="NA130" s="120"/>
      <c r="NB130" s="120"/>
      <c r="NC130" s="120"/>
      <c r="ND130" s="120"/>
      <c r="NE130" s="120"/>
      <c r="NF130" s="120"/>
      <c r="NG130" s="120"/>
      <c r="NH130" s="120"/>
      <c r="NI130" s="120"/>
      <c r="NJ130" s="120"/>
      <c r="NK130" s="120"/>
      <c r="NL130" s="120"/>
      <c r="NM130" s="120"/>
      <c r="NN130" s="120"/>
      <c r="NO130" s="120"/>
      <c r="NP130" s="120"/>
      <c r="NQ130" s="120"/>
      <c r="NR130" s="120"/>
      <c r="NS130" s="120"/>
      <c r="NT130" s="120"/>
      <c r="NU130" s="120"/>
      <c r="NV130" s="120"/>
      <c r="NW130" s="120"/>
      <c r="NX130" s="120"/>
      <c r="NY130" s="120"/>
      <c r="NZ130" s="120"/>
      <c r="OA130" s="120"/>
      <c r="OB130" s="120"/>
      <c r="OC130" s="120"/>
      <c r="OD130" s="120"/>
      <c r="OE130" s="120"/>
      <c r="OF130" s="120"/>
      <c r="OG130" s="120"/>
      <c r="OH130" s="120"/>
      <c r="OI130" s="120"/>
      <c r="OJ130" s="120"/>
      <c r="OK130" s="120"/>
      <c r="OL130" s="120"/>
      <c r="OM130" s="120"/>
      <c r="ON130" s="120"/>
      <c r="OO130" s="120"/>
      <c r="OP130" s="120"/>
      <c r="OQ130" s="120"/>
      <c r="OR130" s="120"/>
      <c r="OS130" s="120"/>
      <c r="OT130" s="120"/>
      <c r="OU130" s="120"/>
      <c r="OV130" s="120"/>
      <c r="OW130" s="120"/>
      <c r="OX130" s="120"/>
      <c r="OY130" s="120"/>
      <c r="OZ130" s="120"/>
      <c r="PA130" s="120"/>
      <c r="PB130" s="120"/>
      <c r="PC130" s="120"/>
      <c r="PD130" s="120"/>
      <c r="PE130" s="120"/>
      <c r="PF130" s="120"/>
      <c r="PG130" s="120"/>
      <c r="PH130" s="120"/>
      <c r="PI130" s="120"/>
      <c r="PJ130" s="120"/>
      <c r="PK130" s="120"/>
      <c r="PL130" s="120"/>
      <c r="PM130" s="120"/>
      <c r="PN130" s="120"/>
      <c r="PO130" s="120"/>
      <c r="PP130" s="120"/>
      <c r="PQ130" s="120"/>
      <c r="PR130" s="120"/>
      <c r="PS130" s="120"/>
      <c r="PT130" s="120"/>
      <c r="PU130" s="120"/>
      <c r="PV130" s="120"/>
      <c r="PW130" s="120"/>
      <c r="PX130" s="120"/>
      <c r="PY130" s="120"/>
      <c r="PZ130" s="120"/>
      <c r="QA130" s="120"/>
      <c r="QB130" s="120"/>
      <c r="QC130" s="120"/>
      <c r="QD130" s="120"/>
      <c r="QE130" s="120"/>
      <c r="QF130" s="120"/>
      <c r="QG130" s="120"/>
      <c r="QH130" s="120"/>
      <c r="QI130" s="120"/>
      <c r="QJ130" s="120"/>
      <c r="QK130" s="120"/>
      <c r="QL130" s="120"/>
      <c r="QM130" s="120"/>
      <c r="QN130" s="120"/>
      <c r="QO130" s="120"/>
      <c r="QP130" s="120"/>
      <c r="QQ130" s="120"/>
      <c r="QR130" s="120"/>
      <c r="QS130" s="120"/>
      <c r="QT130" s="120"/>
      <c r="QU130" s="120"/>
      <c r="QV130" s="120"/>
      <c r="QW130" s="120"/>
      <c r="QX130" s="120"/>
      <c r="QY130" s="120"/>
      <c r="QZ130" s="120"/>
      <c r="RA130" s="120"/>
      <c r="RB130" s="120"/>
      <c r="RC130" s="120"/>
      <c r="RD130" s="120"/>
      <c r="RE130" s="120"/>
      <c r="RF130" s="120"/>
      <c r="RG130" s="120"/>
      <c r="RH130" s="120"/>
      <c r="RI130" s="120"/>
      <c r="RJ130" s="120"/>
      <c r="RK130" s="120"/>
      <c r="RL130" s="120"/>
      <c r="RM130" s="120"/>
      <c r="RN130" s="120"/>
      <c r="RO130" s="120"/>
      <c r="RP130" s="120"/>
      <c r="RQ130" s="120"/>
      <c r="RR130" s="120"/>
      <c r="RS130" s="120"/>
      <c r="RT130" s="120"/>
      <c r="RU130" s="120"/>
      <c r="RV130" s="120"/>
      <c r="RW130" s="120"/>
      <c r="RX130" s="120"/>
      <c r="RY130" s="120"/>
      <c r="RZ130" s="120"/>
      <c r="SA130" s="120"/>
      <c r="SB130" s="120"/>
      <c r="SC130" s="120"/>
      <c r="SD130" s="120"/>
      <c r="SE130" s="120"/>
      <c r="SF130" s="120"/>
      <c r="SG130" s="120"/>
      <c r="SH130" s="120"/>
      <c r="SI130" s="120"/>
      <c r="SJ130" s="120"/>
      <c r="SK130" s="120"/>
      <c r="SL130" s="120"/>
      <c r="SM130" s="120"/>
      <c r="SN130" s="120"/>
      <c r="SO130" s="120"/>
      <c r="SP130" s="120"/>
      <c r="SQ130" s="120"/>
      <c r="SR130" s="120"/>
      <c r="SS130" s="120"/>
      <c r="ST130" s="120"/>
      <c r="SU130" s="120"/>
      <c r="SV130" s="120"/>
      <c r="SW130" s="120"/>
      <c r="SX130" s="120"/>
      <c r="SY130" s="120"/>
      <c r="SZ130" s="120"/>
      <c r="TA130" s="120"/>
      <c r="TB130" s="120"/>
      <c r="TC130" s="120"/>
      <c r="TD130" s="120"/>
      <c r="TE130" s="120"/>
      <c r="TF130" s="120"/>
      <c r="TG130" s="120"/>
      <c r="TH130" s="120"/>
      <c r="TI130" s="120"/>
      <c r="TJ130" s="120"/>
      <c r="TK130" s="120"/>
      <c r="TL130" s="120"/>
      <c r="TM130" s="120"/>
      <c r="TN130" s="120"/>
      <c r="TO130" s="120"/>
      <c r="TP130" s="120"/>
      <c r="TQ130" s="120"/>
      <c r="TR130" s="120"/>
      <c r="TS130" s="120"/>
      <c r="TT130" s="120"/>
      <c r="TU130" s="120"/>
      <c r="TV130" s="120"/>
      <c r="TW130" s="120"/>
      <c r="TX130" s="120"/>
      <c r="TY130" s="120"/>
      <c r="TZ130" s="120"/>
      <c r="UA130" s="120"/>
      <c r="UB130" s="120"/>
      <c r="UC130" s="120"/>
      <c r="UD130" s="120"/>
      <c r="UE130" s="120"/>
      <c r="UF130" s="120"/>
      <c r="UG130" s="120"/>
    </row>
    <row r="131" spans="1:553" x14ac:dyDescent="0.25">
      <c r="A131" s="162" t="s">
        <v>77</v>
      </c>
      <c r="B131" s="31">
        <v>0</v>
      </c>
      <c r="C131" s="31">
        <v>1.5</v>
      </c>
      <c r="D131" s="31">
        <v>1.5</v>
      </c>
      <c r="E131" s="31">
        <v>0</v>
      </c>
      <c r="F131" s="31">
        <v>8</v>
      </c>
      <c r="G131" s="31">
        <v>8</v>
      </c>
      <c r="H131" s="31">
        <v>8</v>
      </c>
      <c r="I131" s="31">
        <v>0</v>
      </c>
      <c r="J131" s="31">
        <v>0.5</v>
      </c>
      <c r="K131" s="127">
        <v>0.5</v>
      </c>
      <c r="L131" s="127">
        <v>0.5</v>
      </c>
      <c r="M131" s="85"/>
      <c r="N131" s="85">
        <v>0.5</v>
      </c>
      <c r="O131" s="85">
        <f t="shared" si="59"/>
        <v>0.5</v>
      </c>
      <c r="P131" s="85"/>
      <c r="Q131" s="127">
        <v>0</v>
      </c>
      <c r="R131" s="127">
        <v>0.5</v>
      </c>
      <c r="S131" s="127">
        <v>0.5</v>
      </c>
      <c r="T131" s="127">
        <v>0.5</v>
      </c>
      <c r="U131" s="85">
        <v>0</v>
      </c>
      <c r="V131" s="85">
        <v>0</v>
      </c>
      <c r="W131" s="85">
        <v>0</v>
      </c>
      <c r="X131" s="85">
        <v>0</v>
      </c>
      <c r="Y131" s="85">
        <v>0</v>
      </c>
      <c r="Z131" s="85">
        <v>0</v>
      </c>
      <c r="AA131" s="41">
        <v>0</v>
      </c>
      <c r="AB131" s="85">
        <v>0</v>
      </c>
      <c r="AC131" s="85">
        <v>1</v>
      </c>
      <c r="AD131" s="123">
        <f>AC131+AB131</f>
        <v>1</v>
      </c>
      <c r="AE131" s="127">
        <v>0</v>
      </c>
      <c r="AF131" s="127">
        <v>1</v>
      </c>
      <c r="AG131" s="123">
        <f t="shared" si="61"/>
        <v>1</v>
      </c>
      <c r="AH131" s="127">
        <v>0</v>
      </c>
      <c r="AI131" s="127">
        <v>1</v>
      </c>
      <c r="AJ131" s="123">
        <f t="shared" si="62"/>
        <v>1</v>
      </c>
      <c r="AK131" s="127">
        <v>0</v>
      </c>
      <c r="AL131" s="127">
        <v>0.5</v>
      </c>
      <c r="AM131" s="123">
        <f t="shared" si="65"/>
        <v>0.5</v>
      </c>
      <c r="AN131" s="127">
        <v>0</v>
      </c>
      <c r="AO131" s="127">
        <v>0.5</v>
      </c>
      <c r="AP131" s="123">
        <f t="shared" si="66"/>
        <v>0.5</v>
      </c>
      <c r="AQ131" s="123">
        <v>0</v>
      </c>
      <c r="AR131" s="123">
        <v>0</v>
      </c>
      <c r="AS131" s="123">
        <f>SUM(AQ131:AR131)</f>
        <v>0</v>
      </c>
      <c r="AT131" s="127">
        <v>0</v>
      </c>
      <c r="AU131" s="127">
        <v>0.5</v>
      </c>
      <c r="AV131" s="123">
        <f t="shared" si="67"/>
        <v>0.5</v>
      </c>
      <c r="AW131" s="127">
        <v>0</v>
      </c>
      <c r="AX131" s="127">
        <v>0.5</v>
      </c>
      <c r="AY131" s="123">
        <f>AW131+AX131</f>
        <v>0.5</v>
      </c>
      <c r="AZ131" s="219">
        <v>0.5</v>
      </c>
      <c r="BA131" s="219">
        <v>0</v>
      </c>
      <c r="BB131" s="226">
        <f>SUM(AZ131:BA131)</f>
        <v>0.5</v>
      </c>
      <c r="BC131" s="226">
        <v>0</v>
      </c>
      <c r="BD131" s="226">
        <v>0.5</v>
      </c>
      <c r="BE131" s="226">
        <f>SUM(BC131:BD131)</f>
        <v>0.5</v>
      </c>
      <c r="BF131" s="219">
        <v>1</v>
      </c>
      <c r="BG131" s="219">
        <v>0</v>
      </c>
      <c r="BH131" s="226">
        <f>SUM(BF131:BG131)</f>
        <v>1</v>
      </c>
      <c r="BI131" s="226">
        <v>0</v>
      </c>
      <c r="BJ131" s="226">
        <v>0</v>
      </c>
      <c r="BK131" s="226">
        <v>0</v>
      </c>
      <c r="BL131" s="226">
        <v>0</v>
      </c>
      <c r="BM131" s="226">
        <v>0</v>
      </c>
      <c r="BN131" s="226">
        <v>0</v>
      </c>
      <c r="BO131" s="226">
        <v>0</v>
      </c>
      <c r="BP131" s="226">
        <v>1</v>
      </c>
      <c r="BQ131" s="226">
        <f>SUM(BO131:BP131)</f>
        <v>1</v>
      </c>
      <c r="BR131" s="226">
        <v>0</v>
      </c>
      <c r="BS131" s="226">
        <v>0</v>
      </c>
      <c r="BT131" s="226">
        <f>SUM(BR131:BS131)</f>
        <v>0</v>
      </c>
      <c r="BU131" s="216">
        <v>0</v>
      </c>
      <c r="BV131" s="216"/>
      <c r="BW131" s="217">
        <f>SUM(BU131:BV131)</f>
        <v>0</v>
      </c>
      <c r="BX131" s="226">
        <v>0</v>
      </c>
      <c r="BY131" s="226">
        <v>1E-4</v>
      </c>
      <c r="BZ131" s="226">
        <f>SUM(BX131:BY131)</f>
        <v>1E-4</v>
      </c>
      <c r="CA131" s="216">
        <v>0</v>
      </c>
      <c r="CB131" s="216"/>
      <c r="CC131" s="217">
        <f>SUM(CA131:CB131)</f>
        <v>0</v>
      </c>
      <c r="CD131" s="216"/>
      <c r="CE131" s="216"/>
      <c r="CF131" s="217">
        <f>SUM(CD131:CE131)</f>
        <v>0</v>
      </c>
      <c r="CG131" s="216">
        <v>0</v>
      </c>
      <c r="CH131" s="216">
        <v>1E-4</v>
      </c>
      <c r="CI131" s="217">
        <f>SUM(CG131:CH131)</f>
        <v>1E-4</v>
      </c>
      <c r="CJ131" s="216"/>
      <c r="CK131" s="216"/>
      <c r="CL131" s="217">
        <f>SUM(CJ131:CK131)</f>
        <v>0</v>
      </c>
      <c r="CM131" s="216"/>
      <c r="CN131" s="216">
        <v>1E-4</v>
      </c>
      <c r="CO131" s="217">
        <f>SUM(CM131:CN131)</f>
        <v>1E-4</v>
      </c>
      <c r="CP131" s="216"/>
      <c r="CQ131" s="216">
        <v>1E-4</v>
      </c>
      <c r="CR131" s="217">
        <f>SUM(CP131:CQ131)</f>
        <v>1E-4</v>
      </c>
      <c r="GC131" s="120"/>
      <c r="GD131" s="120"/>
      <c r="GE131" s="120"/>
      <c r="GF131" s="120"/>
      <c r="GG131" s="120"/>
      <c r="GH131" s="120"/>
      <c r="GI131" s="120"/>
      <c r="GJ131" s="120"/>
      <c r="GK131" s="120"/>
      <c r="GL131" s="120"/>
      <c r="GM131" s="120"/>
      <c r="GN131" s="120"/>
      <c r="GO131" s="120"/>
      <c r="GP131" s="120"/>
      <c r="GQ131" s="120"/>
      <c r="GR131" s="120"/>
      <c r="GS131" s="120"/>
      <c r="GT131" s="120"/>
      <c r="GU131" s="120"/>
      <c r="GV131" s="120"/>
      <c r="GW131" s="120"/>
      <c r="GX131" s="120"/>
      <c r="GY131" s="120"/>
      <c r="GZ131" s="120"/>
      <c r="HA131" s="120"/>
      <c r="HB131" s="120"/>
      <c r="HC131" s="120"/>
      <c r="HD131" s="120"/>
      <c r="HE131" s="120"/>
      <c r="HF131" s="120"/>
      <c r="HG131" s="120"/>
      <c r="HH131" s="120"/>
      <c r="HI131" s="120"/>
      <c r="HJ131" s="120"/>
      <c r="HK131" s="120"/>
      <c r="HL131" s="120"/>
      <c r="HM131" s="120"/>
      <c r="HN131" s="120"/>
      <c r="HO131" s="120"/>
      <c r="HP131" s="120"/>
      <c r="HQ131" s="120"/>
      <c r="HR131" s="120"/>
      <c r="HS131" s="120"/>
      <c r="HT131" s="120"/>
      <c r="HU131" s="120"/>
      <c r="HV131" s="120"/>
      <c r="HW131" s="120"/>
      <c r="HX131" s="120"/>
      <c r="HY131" s="120"/>
      <c r="HZ131" s="120"/>
      <c r="IA131" s="120"/>
      <c r="IB131" s="120"/>
      <c r="IC131" s="120"/>
      <c r="ID131" s="120"/>
      <c r="IE131" s="120"/>
      <c r="IF131" s="120"/>
      <c r="IG131" s="120"/>
      <c r="IH131" s="120"/>
      <c r="II131" s="120"/>
      <c r="IJ131" s="120"/>
      <c r="IK131" s="120"/>
      <c r="IL131" s="120"/>
      <c r="IM131" s="120"/>
      <c r="IN131" s="120"/>
      <c r="IO131" s="120"/>
      <c r="IP131" s="120"/>
      <c r="IQ131" s="120"/>
      <c r="IR131" s="120"/>
      <c r="IS131" s="120"/>
      <c r="IT131" s="120"/>
      <c r="IU131" s="120"/>
      <c r="IV131" s="120"/>
      <c r="IW131" s="120"/>
      <c r="IX131" s="120"/>
      <c r="IY131" s="120"/>
      <c r="IZ131" s="120"/>
      <c r="JA131" s="120"/>
      <c r="JB131" s="120"/>
      <c r="JC131" s="120"/>
      <c r="JD131" s="120"/>
      <c r="JE131" s="120"/>
      <c r="JF131" s="120"/>
      <c r="JG131" s="120"/>
      <c r="JH131" s="120"/>
      <c r="JI131" s="120"/>
      <c r="JJ131" s="120"/>
      <c r="JK131" s="120"/>
      <c r="JL131" s="120"/>
      <c r="JM131" s="120"/>
      <c r="JN131" s="120"/>
      <c r="JO131" s="120"/>
      <c r="JP131" s="120"/>
      <c r="JQ131" s="120"/>
      <c r="JR131" s="120"/>
      <c r="JS131" s="120"/>
      <c r="JT131" s="120"/>
      <c r="JU131" s="120"/>
      <c r="JV131" s="120"/>
      <c r="JW131" s="120"/>
      <c r="JX131" s="120"/>
      <c r="JY131" s="120"/>
      <c r="JZ131" s="120"/>
      <c r="KA131" s="120"/>
      <c r="KB131" s="120"/>
      <c r="KC131" s="120"/>
      <c r="KD131" s="120"/>
      <c r="KE131" s="120"/>
      <c r="KF131" s="120"/>
      <c r="KG131" s="120"/>
      <c r="KH131" s="120"/>
      <c r="KI131" s="120"/>
      <c r="KJ131" s="120"/>
      <c r="KK131" s="120"/>
      <c r="KL131" s="120"/>
      <c r="KM131" s="120"/>
      <c r="KN131" s="120"/>
      <c r="KO131" s="120"/>
      <c r="KP131" s="120"/>
      <c r="KQ131" s="120"/>
      <c r="KR131" s="120"/>
      <c r="KS131" s="120"/>
      <c r="KT131" s="120"/>
      <c r="KU131" s="120"/>
      <c r="KV131" s="120"/>
      <c r="KW131" s="120"/>
      <c r="KX131" s="120"/>
      <c r="KY131" s="120"/>
      <c r="KZ131" s="120"/>
      <c r="LA131" s="120"/>
      <c r="LB131" s="120"/>
      <c r="LC131" s="120"/>
      <c r="LD131" s="120"/>
      <c r="LE131" s="120"/>
      <c r="LF131" s="120"/>
      <c r="LG131" s="120"/>
      <c r="LH131" s="120"/>
      <c r="LI131" s="120"/>
      <c r="LJ131" s="120"/>
      <c r="LK131" s="120"/>
      <c r="LL131" s="120"/>
      <c r="LM131" s="120"/>
      <c r="LN131" s="120"/>
      <c r="LO131" s="120"/>
      <c r="LP131" s="120"/>
      <c r="LQ131" s="120"/>
      <c r="LR131" s="120"/>
      <c r="LS131" s="120"/>
      <c r="LT131" s="120"/>
      <c r="LU131" s="120"/>
      <c r="LV131" s="120"/>
      <c r="LW131" s="120"/>
      <c r="LX131" s="120"/>
      <c r="LY131" s="120"/>
      <c r="LZ131" s="120"/>
      <c r="MA131" s="120"/>
      <c r="MB131" s="120"/>
      <c r="MC131" s="120"/>
      <c r="MD131" s="120"/>
      <c r="ME131" s="120"/>
      <c r="MF131" s="120"/>
      <c r="MG131" s="120"/>
      <c r="MH131" s="120"/>
      <c r="MI131" s="120"/>
      <c r="MJ131" s="120"/>
      <c r="MK131" s="120"/>
      <c r="ML131" s="120"/>
      <c r="MM131" s="120"/>
      <c r="MN131" s="120"/>
      <c r="MO131" s="120"/>
      <c r="MP131" s="120"/>
      <c r="MQ131" s="120"/>
      <c r="MR131" s="120"/>
      <c r="MS131" s="120"/>
      <c r="MT131" s="120"/>
      <c r="MU131" s="120"/>
      <c r="MV131" s="120"/>
      <c r="MW131" s="120"/>
      <c r="MX131" s="120"/>
      <c r="MY131" s="120"/>
      <c r="MZ131" s="120"/>
      <c r="NA131" s="120"/>
      <c r="NB131" s="120"/>
      <c r="NC131" s="120"/>
      <c r="ND131" s="120"/>
      <c r="NE131" s="120"/>
      <c r="NF131" s="120"/>
      <c r="NG131" s="120"/>
      <c r="NH131" s="120"/>
      <c r="NI131" s="120"/>
      <c r="NJ131" s="120"/>
      <c r="NK131" s="120"/>
      <c r="NL131" s="120"/>
      <c r="NM131" s="120"/>
      <c r="NN131" s="120"/>
      <c r="NO131" s="120"/>
      <c r="NP131" s="120"/>
      <c r="NQ131" s="120"/>
      <c r="NR131" s="120"/>
      <c r="NS131" s="120"/>
      <c r="NT131" s="120"/>
      <c r="NU131" s="120"/>
      <c r="NV131" s="120"/>
      <c r="NW131" s="120"/>
      <c r="NX131" s="120"/>
      <c r="NY131" s="120"/>
      <c r="NZ131" s="120"/>
      <c r="OA131" s="120"/>
      <c r="OB131" s="120"/>
      <c r="OC131" s="120"/>
      <c r="OD131" s="120"/>
      <c r="OE131" s="120"/>
      <c r="OF131" s="120"/>
      <c r="OG131" s="120"/>
      <c r="OH131" s="120"/>
      <c r="OI131" s="120"/>
      <c r="OJ131" s="120"/>
      <c r="OK131" s="120"/>
      <c r="OL131" s="120"/>
      <c r="OM131" s="120"/>
      <c r="ON131" s="120"/>
      <c r="OO131" s="120"/>
      <c r="OP131" s="120"/>
      <c r="OQ131" s="120"/>
      <c r="OR131" s="120"/>
      <c r="OS131" s="120"/>
      <c r="OT131" s="120"/>
      <c r="OU131" s="120"/>
      <c r="OV131" s="120"/>
      <c r="OW131" s="120"/>
      <c r="OX131" s="120"/>
      <c r="OY131" s="120"/>
      <c r="OZ131" s="120"/>
      <c r="PA131" s="120"/>
      <c r="PB131" s="120"/>
      <c r="PC131" s="120"/>
      <c r="PD131" s="120"/>
      <c r="PE131" s="120"/>
      <c r="PF131" s="120"/>
      <c r="PG131" s="120"/>
      <c r="PH131" s="120"/>
      <c r="PI131" s="120"/>
      <c r="PJ131" s="120"/>
      <c r="PK131" s="120"/>
      <c r="PL131" s="120"/>
      <c r="PM131" s="120"/>
      <c r="PN131" s="120"/>
      <c r="PO131" s="120"/>
      <c r="PP131" s="120"/>
      <c r="PQ131" s="120"/>
      <c r="PR131" s="120"/>
      <c r="PS131" s="120"/>
      <c r="PT131" s="120"/>
      <c r="PU131" s="120"/>
      <c r="PV131" s="120"/>
      <c r="PW131" s="120"/>
      <c r="PX131" s="120"/>
      <c r="PY131" s="120"/>
      <c r="PZ131" s="120"/>
      <c r="QA131" s="120"/>
      <c r="QB131" s="120"/>
      <c r="QC131" s="120"/>
      <c r="QD131" s="120"/>
      <c r="QE131" s="120"/>
      <c r="QF131" s="120"/>
      <c r="QG131" s="120"/>
      <c r="QH131" s="120"/>
      <c r="QI131" s="120"/>
      <c r="QJ131" s="120"/>
      <c r="QK131" s="120"/>
      <c r="QL131" s="120"/>
      <c r="QM131" s="120"/>
      <c r="QN131" s="120"/>
      <c r="QO131" s="120"/>
      <c r="QP131" s="120"/>
      <c r="QQ131" s="120"/>
      <c r="QR131" s="120"/>
      <c r="QS131" s="120"/>
      <c r="QT131" s="120"/>
      <c r="QU131" s="120"/>
      <c r="QV131" s="120"/>
      <c r="QW131" s="120"/>
      <c r="QX131" s="120"/>
      <c r="QY131" s="120"/>
      <c r="QZ131" s="120"/>
      <c r="RA131" s="120"/>
      <c r="RB131" s="120"/>
      <c r="RC131" s="120"/>
      <c r="RD131" s="120"/>
      <c r="RE131" s="120"/>
      <c r="RF131" s="120"/>
      <c r="RG131" s="120"/>
      <c r="RH131" s="120"/>
      <c r="RI131" s="120"/>
      <c r="RJ131" s="120"/>
      <c r="RK131" s="120"/>
      <c r="RL131" s="120"/>
      <c r="RM131" s="120"/>
      <c r="RN131" s="120"/>
      <c r="RO131" s="120"/>
      <c r="RP131" s="120"/>
      <c r="RQ131" s="120"/>
      <c r="RR131" s="120"/>
      <c r="RS131" s="120"/>
      <c r="RT131" s="120"/>
      <c r="RU131" s="120"/>
      <c r="RV131" s="120"/>
      <c r="RW131" s="120"/>
      <c r="RX131" s="120"/>
      <c r="RY131" s="120"/>
      <c r="RZ131" s="120"/>
      <c r="SA131" s="120"/>
      <c r="SB131" s="120"/>
      <c r="SC131" s="120"/>
      <c r="SD131" s="120"/>
      <c r="SE131" s="120"/>
      <c r="SF131" s="120"/>
      <c r="SG131" s="120"/>
      <c r="SH131" s="120"/>
      <c r="SI131" s="120"/>
      <c r="SJ131" s="120"/>
      <c r="SK131" s="120"/>
      <c r="SL131" s="120"/>
      <c r="SM131" s="120"/>
      <c r="SN131" s="120"/>
      <c r="SO131" s="120"/>
      <c r="SP131" s="120"/>
      <c r="SQ131" s="120"/>
      <c r="SR131" s="120"/>
      <c r="SS131" s="120"/>
      <c r="ST131" s="120"/>
      <c r="SU131" s="120"/>
      <c r="SV131" s="120"/>
      <c r="SW131" s="120"/>
      <c r="SX131" s="120"/>
      <c r="SY131" s="120"/>
      <c r="SZ131" s="120"/>
      <c r="TA131" s="120"/>
      <c r="TB131" s="120"/>
      <c r="TC131" s="120"/>
      <c r="TD131" s="120"/>
      <c r="TE131" s="120"/>
      <c r="TF131" s="120"/>
      <c r="TG131" s="120"/>
      <c r="TH131" s="120"/>
      <c r="TI131" s="120"/>
      <c r="TJ131" s="120"/>
      <c r="TK131" s="120"/>
      <c r="TL131" s="120"/>
      <c r="TM131" s="120"/>
      <c r="TN131" s="120"/>
      <c r="TO131" s="120"/>
      <c r="TP131" s="120"/>
      <c r="TQ131" s="120"/>
      <c r="TR131" s="120"/>
      <c r="TS131" s="120"/>
      <c r="TT131" s="120"/>
      <c r="TU131" s="120"/>
      <c r="TV131" s="120"/>
      <c r="TW131" s="120"/>
      <c r="TX131" s="120"/>
      <c r="TY131" s="120"/>
      <c r="TZ131" s="120"/>
      <c r="UA131" s="120"/>
      <c r="UB131" s="120"/>
      <c r="UC131" s="120"/>
      <c r="UD131" s="120"/>
      <c r="UE131" s="120"/>
      <c r="UF131" s="120"/>
      <c r="UG131" s="120"/>
    </row>
    <row r="132" spans="1:553" x14ac:dyDescent="0.25">
      <c r="A132" s="162" t="s">
        <v>78</v>
      </c>
      <c r="B132" s="31">
        <v>0</v>
      </c>
      <c r="C132" s="31">
        <v>1</v>
      </c>
      <c r="D132" s="31">
        <v>1</v>
      </c>
      <c r="E132" s="31">
        <v>0</v>
      </c>
      <c r="F132" s="31">
        <v>1E-4</v>
      </c>
      <c r="G132" s="31">
        <v>1E-4</v>
      </c>
      <c r="H132" s="31">
        <v>1E-4</v>
      </c>
      <c r="I132" s="31">
        <v>0</v>
      </c>
      <c r="J132" s="31">
        <v>0</v>
      </c>
      <c r="K132" s="127">
        <v>0</v>
      </c>
      <c r="L132" s="127">
        <v>0</v>
      </c>
      <c r="M132" s="85">
        <v>0</v>
      </c>
      <c r="N132" s="85">
        <v>0</v>
      </c>
      <c r="O132" s="85">
        <v>0</v>
      </c>
      <c r="P132" s="85">
        <v>0</v>
      </c>
      <c r="Q132" s="127">
        <v>0</v>
      </c>
      <c r="R132" s="127">
        <v>0</v>
      </c>
      <c r="S132" s="127">
        <v>0</v>
      </c>
      <c r="T132" s="127">
        <v>0</v>
      </c>
      <c r="U132" s="85">
        <v>0</v>
      </c>
      <c r="V132" s="85">
        <v>0</v>
      </c>
      <c r="W132" s="85">
        <v>0</v>
      </c>
      <c r="X132" s="85">
        <v>0</v>
      </c>
      <c r="Y132" s="85">
        <v>0</v>
      </c>
      <c r="Z132" s="85">
        <v>0</v>
      </c>
      <c r="AA132" s="41">
        <f>SUM(Y132:Z132)</f>
        <v>0</v>
      </c>
      <c r="AB132" s="85">
        <v>0</v>
      </c>
      <c r="AC132" s="85">
        <v>0</v>
      </c>
      <c r="AD132" s="123">
        <f>AC132+AB132</f>
        <v>0</v>
      </c>
      <c r="AE132" s="127">
        <v>0</v>
      </c>
      <c r="AF132" s="127">
        <v>0</v>
      </c>
      <c r="AG132" s="123">
        <f t="shared" si="61"/>
        <v>0</v>
      </c>
      <c r="AH132" s="127">
        <v>0</v>
      </c>
      <c r="AI132" s="127">
        <v>0</v>
      </c>
      <c r="AJ132" s="123">
        <f t="shared" si="62"/>
        <v>0</v>
      </c>
      <c r="AK132" s="127">
        <v>0</v>
      </c>
      <c r="AL132" s="127">
        <v>0</v>
      </c>
      <c r="AM132" s="123">
        <f t="shared" si="65"/>
        <v>0</v>
      </c>
      <c r="AN132" s="127">
        <v>0</v>
      </c>
      <c r="AO132" s="127">
        <v>0</v>
      </c>
      <c r="AP132" s="123">
        <f t="shared" si="66"/>
        <v>0</v>
      </c>
      <c r="AQ132" s="123">
        <v>0</v>
      </c>
      <c r="AR132" s="123">
        <v>0</v>
      </c>
      <c r="AS132" s="123">
        <f>SUM(AQ132:AR132)</f>
        <v>0</v>
      </c>
      <c r="AT132" s="127">
        <v>0</v>
      </c>
      <c r="AU132" s="127">
        <v>0</v>
      </c>
      <c r="AV132" s="123">
        <f t="shared" si="67"/>
        <v>0</v>
      </c>
      <c r="AW132" s="127">
        <v>0</v>
      </c>
      <c r="AX132" s="127">
        <v>0</v>
      </c>
      <c r="AY132" s="123">
        <f>SUM(AW132:AX132)</f>
        <v>0</v>
      </c>
      <c r="AZ132" s="219">
        <v>0</v>
      </c>
      <c r="BA132" s="219">
        <v>0</v>
      </c>
      <c r="BB132" s="226">
        <f>SUM(AZ132:BA132)</f>
        <v>0</v>
      </c>
      <c r="BC132" s="219">
        <v>0</v>
      </c>
      <c r="BD132" s="219">
        <v>0</v>
      </c>
      <c r="BE132" s="226">
        <f>SUM(BC132:BD132)</f>
        <v>0</v>
      </c>
      <c r="BF132" s="219">
        <v>0</v>
      </c>
      <c r="BG132" s="219">
        <v>0</v>
      </c>
      <c r="BH132" s="226">
        <f>SUM(BF132:BG132)</f>
        <v>0</v>
      </c>
      <c r="BI132" s="219">
        <v>0</v>
      </c>
      <c r="BJ132" s="219">
        <v>0</v>
      </c>
      <c r="BK132" s="226">
        <f>SUM(BI132:BJ132)</f>
        <v>0</v>
      </c>
      <c r="BL132" s="141"/>
      <c r="BM132" s="141"/>
      <c r="BN132" s="141"/>
      <c r="BO132" s="142">
        <v>0</v>
      </c>
      <c r="BP132" s="142">
        <v>0</v>
      </c>
      <c r="BQ132" s="141">
        <f>SUM(BO132:BP132)</f>
        <v>0</v>
      </c>
      <c r="BR132" s="143"/>
      <c r="BS132" s="143"/>
      <c r="BT132" s="147"/>
      <c r="BU132" s="143"/>
      <c r="BV132" s="143"/>
      <c r="BW132" s="147"/>
      <c r="BX132" s="143"/>
      <c r="BY132" s="143"/>
      <c r="BZ132" s="147"/>
      <c r="CA132" s="147"/>
      <c r="CB132" s="147"/>
      <c r="CC132" s="147"/>
      <c r="CD132" s="147"/>
      <c r="CE132" s="147"/>
      <c r="CF132" s="147"/>
      <c r="CG132" s="147"/>
      <c r="CH132" s="147"/>
      <c r="CI132" s="147"/>
      <c r="CJ132" s="147"/>
      <c r="CK132" s="147"/>
      <c r="CL132" s="147"/>
      <c r="CM132" s="147"/>
      <c r="CN132" s="147"/>
      <c r="CO132" s="147"/>
      <c r="CP132" s="147"/>
      <c r="CQ132" s="147"/>
      <c r="CR132" s="147"/>
      <c r="GC132" s="120"/>
      <c r="GD132" s="120"/>
      <c r="GE132" s="120"/>
      <c r="GF132" s="120"/>
      <c r="GG132" s="120"/>
      <c r="GH132" s="120"/>
      <c r="GI132" s="120"/>
      <c r="GJ132" s="120"/>
      <c r="GK132" s="120"/>
      <c r="GL132" s="120"/>
      <c r="GM132" s="120"/>
      <c r="GN132" s="120"/>
      <c r="GO132" s="120"/>
      <c r="GP132" s="120"/>
      <c r="GQ132" s="120"/>
      <c r="GR132" s="120"/>
      <c r="GS132" s="120"/>
      <c r="GT132" s="120"/>
      <c r="GU132" s="120"/>
      <c r="GV132" s="120"/>
      <c r="GW132" s="120"/>
      <c r="GX132" s="120"/>
      <c r="GY132" s="120"/>
      <c r="GZ132" s="120"/>
      <c r="HA132" s="120"/>
      <c r="HB132" s="120"/>
      <c r="HC132" s="120"/>
      <c r="HD132" s="120"/>
      <c r="HE132" s="120"/>
      <c r="HF132" s="120"/>
      <c r="HG132" s="120"/>
      <c r="HH132" s="120"/>
      <c r="HI132" s="120"/>
      <c r="HJ132" s="120"/>
      <c r="HK132" s="120"/>
      <c r="HL132" s="120"/>
      <c r="HM132" s="120"/>
      <c r="HN132" s="120"/>
      <c r="HO132" s="120"/>
      <c r="HP132" s="120"/>
      <c r="HQ132" s="120"/>
      <c r="HR132" s="120"/>
      <c r="HS132" s="120"/>
      <c r="HT132" s="120"/>
      <c r="HU132" s="120"/>
      <c r="HV132" s="120"/>
      <c r="HW132" s="120"/>
      <c r="HX132" s="120"/>
      <c r="HY132" s="120"/>
      <c r="HZ132" s="120"/>
      <c r="IA132" s="120"/>
      <c r="IB132" s="120"/>
      <c r="IC132" s="120"/>
      <c r="ID132" s="120"/>
      <c r="IE132" s="120"/>
      <c r="IF132" s="120"/>
      <c r="IG132" s="120"/>
      <c r="IH132" s="120"/>
      <c r="II132" s="120"/>
      <c r="IJ132" s="120"/>
      <c r="IK132" s="120"/>
      <c r="IL132" s="120"/>
      <c r="IM132" s="120"/>
      <c r="IN132" s="120"/>
      <c r="IO132" s="120"/>
      <c r="IP132" s="120"/>
      <c r="IQ132" s="120"/>
      <c r="IR132" s="120"/>
      <c r="IS132" s="120"/>
      <c r="IT132" s="120"/>
      <c r="IU132" s="120"/>
      <c r="IV132" s="120"/>
      <c r="IW132" s="120"/>
      <c r="IX132" s="120"/>
      <c r="IY132" s="120"/>
      <c r="IZ132" s="120"/>
      <c r="JA132" s="120"/>
      <c r="JB132" s="120"/>
      <c r="JC132" s="120"/>
      <c r="JD132" s="120"/>
      <c r="JE132" s="120"/>
      <c r="JF132" s="120"/>
      <c r="JG132" s="120"/>
      <c r="JH132" s="120"/>
      <c r="JI132" s="120"/>
      <c r="JJ132" s="120"/>
      <c r="JK132" s="120"/>
      <c r="JL132" s="120"/>
      <c r="JM132" s="120"/>
      <c r="JN132" s="120"/>
      <c r="JO132" s="120"/>
      <c r="JP132" s="120"/>
      <c r="JQ132" s="120"/>
      <c r="JR132" s="120"/>
      <c r="JS132" s="120"/>
      <c r="JT132" s="120"/>
      <c r="JU132" s="120"/>
      <c r="JV132" s="120"/>
      <c r="JW132" s="120"/>
      <c r="JX132" s="120"/>
      <c r="JY132" s="120"/>
      <c r="JZ132" s="120"/>
      <c r="KA132" s="120"/>
      <c r="KB132" s="120"/>
      <c r="KC132" s="120"/>
      <c r="KD132" s="120"/>
      <c r="KE132" s="120"/>
      <c r="KF132" s="120"/>
      <c r="KG132" s="120"/>
      <c r="KH132" s="120"/>
      <c r="KI132" s="120"/>
      <c r="KJ132" s="120"/>
      <c r="KK132" s="120"/>
      <c r="KL132" s="120"/>
      <c r="KM132" s="120"/>
      <c r="KN132" s="120"/>
      <c r="KO132" s="120"/>
      <c r="KP132" s="120"/>
      <c r="KQ132" s="120"/>
      <c r="KR132" s="120"/>
      <c r="KS132" s="120"/>
      <c r="KT132" s="120"/>
      <c r="KU132" s="120"/>
      <c r="KV132" s="120"/>
      <c r="KW132" s="120"/>
      <c r="KX132" s="120"/>
      <c r="KY132" s="120"/>
      <c r="KZ132" s="120"/>
      <c r="LA132" s="120"/>
      <c r="LB132" s="120"/>
      <c r="LC132" s="120"/>
      <c r="LD132" s="120"/>
      <c r="LE132" s="120"/>
      <c r="LF132" s="120"/>
      <c r="LG132" s="120"/>
      <c r="LH132" s="120"/>
      <c r="LI132" s="120"/>
      <c r="LJ132" s="120"/>
      <c r="LK132" s="120"/>
      <c r="LL132" s="120"/>
      <c r="LM132" s="120"/>
      <c r="LN132" s="120"/>
      <c r="LO132" s="120"/>
      <c r="LP132" s="120"/>
      <c r="LQ132" s="120"/>
      <c r="LR132" s="120"/>
      <c r="LS132" s="120"/>
      <c r="LT132" s="120"/>
      <c r="LU132" s="120"/>
      <c r="LV132" s="120"/>
      <c r="LW132" s="120"/>
      <c r="LX132" s="120"/>
      <c r="LY132" s="120"/>
      <c r="LZ132" s="120"/>
      <c r="MA132" s="120"/>
      <c r="MB132" s="120"/>
      <c r="MC132" s="120"/>
      <c r="MD132" s="120"/>
      <c r="ME132" s="120"/>
      <c r="MF132" s="120"/>
      <c r="MG132" s="120"/>
      <c r="MH132" s="120"/>
      <c r="MI132" s="120"/>
      <c r="MJ132" s="120"/>
      <c r="MK132" s="120"/>
      <c r="ML132" s="120"/>
      <c r="MM132" s="120"/>
      <c r="MN132" s="120"/>
      <c r="MO132" s="120"/>
      <c r="MP132" s="120"/>
      <c r="MQ132" s="120"/>
      <c r="MR132" s="120"/>
      <c r="MS132" s="120"/>
      <c r="MT132" s="120"/>
      <c r="MU132" s="120"/>
      <c r="MV132" s="120"/>
      <c r="MW132" s="120"/>
      <c r="MX132" s="120"/>
      <c r="MY132" s="120"/>
      <c r="MZ132" s="120"/>
      <c r="NA132" s="120"/>
      <c r="NB132" s="120"/>
      <c r="NC132" s="120"/>
      <c r="ND132" s="120"/>
      <c r="NE132" s="120"/>
      <c r="NF132" s="120"/>
      <c r="NG132" s="120"/>
      <c r="NH132" s="120"/>
      <c r="NI132" s="120"/>
      <c r="NJ132" s="120"/>
      <c r="NK132" s="120"/>
      <c r="NL132" s="120"/>
      <c r="NM132" s="120"/>
      <c r="NN132" s="120"/>
      <c r="NO132" s="120"/>
      <c r="NP132" s="120"/>
      <c r="NQ132" s="120"/>
      <c r="NR132" s="120"/>
      <c r="NS132" s="120"/>
      <c r="NT132" s="120"/>
      <c r="NU132" s="120"/>
      <c r="NV132" s="120"/>
      <c r="NW132" s="120"/>
      <c r="NX132" s="120"/>
      <c r="NY132" s="120"/>
      <c r="NZ132" s="120"/>
      <c r="OA132" s="120"/>
      <c r="OB132" s="120"/>
      <c r="OC132" s="120"/>
      <c r="OD132" s="120"/>
      <c r="OE132" s="120"/>
      <c r="OF132" s="120"/>
      <c r="OG132" s="120"/>
      <c r="OH132" s="120"/>
      <c r="OI132" s="120"/>
      <c r="OJ132" s="120"/>
      <c r="OK132" s="120"/>
      <c r="OL132" s="120"/>
      <c r="OM132" s="120"/>
      <c r="ON132" s="120"/>
      <c r="OO132" s="120"/>
      <c r="OP132" s="120"/>
      <c r="OQ132" s="120"/>
      <c r="OR132" s="120"/>
      <c r="OS132" s="120"/>
      <c r="OT132" s="120"/>
      <c r="OU132" s="120"/>
      <c r="OV132" s="120"/>
      <c r="OW132" s="120"/>
      <c r="OX132" s="120"/>
      <c r="OY132" s="120"/>
      <c r="OZ132" s="120"/>
      <c r="PA132" s="120"/>
      <c r="PB132" s="120"/>
      <c r="PC132" s="120"/>
      <c r="PD132" s="120"/>
      <c r="PE132" s="120"/>
      <c r="PF132" s="120"/>
      <c r="PG132" s="120"/>
      <c r="PH132" s="120"/>
      <c r="PI132" s="120"/>
      <c r="PJ132" s="120"/>
      <c r="PK132" s="120"/>
      <c r="PL132" s="120"/>
      <c r="PM132" s="120"/>
      <c r="PN132" s="120"/>
      <c r="PO132" s="120"/>
      <c r="PP132" s="120"/>
      <c r="PQ132" s="120"/>
      <c r="PR132" s="120"/>
      <c r="PS132" s="120"/>
      <c r="PT132" s="120"/>
      <c r="PU132" s="120"/>
      <c r="PV132" s="120"/>
      <c r="PW132" s="120"/>
      <c r="PX132" s="120"/>
      <c r="PY132" s="120"/>
      <c r="PZ132" s="120"/>
      <c r="QA132" s="120"/>
      <c r="QB132" s="120"/>
      <c r="QC132" s="120"/>
      <c r="QD132" s="120"/>
      <c r="QE132" s="120"/>
      <c r="QF132" s="120"/>
      <c r="QG132" s="120"/>
      <c r="QH132" s="120"/>
      <c r="QI132" s="120"/>
      <c r="QJ132" s="120"/>
      <c r="QK132" s="120"/>
      <c r="QL132" s="120"/>
      <c r="QM132" s="120"/>
      <c r="QN132" s="120"/>
      <c r="QO132" s="120"/>
      <c r="QP132" s="120"/>
      <c r="QQ132" s="120"/>
      <c r="QR132" s="120"/>
      <c r="QS132" s="120"/>
      <c r="QT132" s="120"/>
      <c r="QU132" s="120"/>
      <c r="QV132" s="120"/>
      <c r="QW132" s="120"/>
      <c r="QX132" s="120"/>
      <c r="QY132" s="120"/>
      <c r="QZ132" s="120"/>
      <c r="RA132" s="120"/>
      <c r="RB132" s="120"/>
      <c r="RC132" s="120"/>
      <c r="RD132" s="120"/>
      <c r="RE132" s="120"/>
      <c r="RF132" s="120"/>
      <c r="RG132" s="120"/>
      <c r="RH132" s="120"/>
      <c r="RI132" s="120"/>
      <c r="RJ132" s="120"/>
      <c r="RK132" s="120"/>
      <c r="RL132" s="120"/>
      <c r="RM132" s="120"/>
      <c r="RN132" s="120"/>
      <c r="RO132" s="120"/>
      <c r="RP132" s="120"/>
      <c r="RQ132" s="120"/>
      <c r="RR132" s="120"/>
      <c r="RS132" s="120"/>
      <c r="RT132" s="120"/>
      <c r="RU132" s="120"/>
      <c r="RV132" s="120"/>
      <c r="RW132" s="120"/>
      <c r="RX132" s="120"/>
      <c r="RY132" s="120"/>
      <c r="RZ132" s="120"/>
      <c r="SA132" s="120"/>
      <c r="SB132" s="120"/>
      <c r="SC132" s="120"/>
      <c r="SD132" s="120"/>
      <c r="SE132" s="120"/>
      <c r="SF132" s="120"/>
      <c r="SG132" s="120"/>
      <c r="SH132" s="120"/>
      <c r="SI132" s="120"/>
      <c r="SJ132" s="120"/>
      <c r="SK132" s="120"/>
      <c r="SL132" s="120"/>
      <c r="SM132" s="120"/>
      <c r="SN132" s="120"/>
      <c r="SO132" s="120"/>
      <c r="SP132" s="120"/>
      <c r="SQ132" s="120"/>
      <c r="SR132" s="120"/>
      <c r="SS132" s="120"/>
      <c r="ST132" s="120"/>
      <c r="SU132" s="120"/>
      <c r="SV132" s="120"/>
      <c r="SW132" s="120"/>
      <c r="SX132" s="120"/>
      <c r="SY132" s="120"/>
      <c r="SZ132" s="120"/>
      <c r="TA132" s="120"/>
      <c r="TB132" s="120"/>
      <c r="TC132" s="120"/>
      <c r="TD132" s="120"/>
      <c r="TE132" s="120"/>
      <c r="TF132" s="120"/>
      <c r="TG132" s="120"/>
      <c r="TH132" s="120"/>
      <c r="TI132" s="120"/>
      <c r="TJ132" s="120"/>
      <c r="TK132" s="120"/>
      <c r="TL132" s="120"/>
      <c r="TM132" s="120"/>
      <c r="TN132" s="120"/>
      <c r="TO132" s="120"/>
      <c r="TP132" s="120"/>
      <c r="TQ132" s="120"/>
      <c r="TR132" s="120"/>
      <c r="TS132" s="120"/>
      <c r="TT132" s="120"/>
      <c r="TU132" s="120"/>
      <c r="TV132" s="120"/>
      <c r="TW132" s="120"/>
      <c r="TX132" s="120"/>
      <c r="TY132" s="120"/>
      <c r="TZ132" s="120"/>
      <c r="UA132" s="120"/>
      <c r="UB132" s="120"/>
      <c r="UC132" s="120"/>
      <c r="UD132" s="120"/>
      <c r="UE132" s="120"/>
      <c r="UF132" s="120"/>
      <c r="UG132" s="120"/>
    </row>
    <row r="133" spans="1:553" x14ac:dyDescent="0.25">
      <c r="A133" s="161" t="s">
        <v>79</v>
      </c>
      <c r="B133" s="31">
        <v>0</v>
      </c>
      <c r="C133" s="31">
        <v>0</v>
      </c>
      <c r="D133" s="31">
        <v>0</v>
      </c>
      <c r="E133" s="31">
        <v>0</v>
      </c>
      <c r="F133" s="31">
        <v>0</v>
      </c>
      <c r="G133" s="31">
        <v>0</v>
      </c>
      <c r="H133" s="31">
        <v>0</v>
      </c>
      <c r="I133" s="31">
        <v>0</v>
      </c>
      <c r="J133" s="31">
        <v>0</v>
      </c>
      <c r="K133" s="127"/>
      <c r="L133" s="127">
        <v>0</v>
      </c>
      <c r="M133" s="85"/>
      <c r="N133" s="85"/>
      <c r="O133" s="85"/>
      <c r="P133" s="85"/>
      <c r="Q133" s="127">
        <v>0</v>
      </c>
      <c r="R133" s="127">
        <v>0</v>
      </c>
      <c r="S133" s="127"/>
      <c r="T133" s="127">
        <v>0</v>
      </c>
      <c r="U133" s="85"/>
      <c r="V133" s="85"/>
      <c r="W133" s="85"/>
      <c r="X133" s="85"/>
      <c r="Y133" s="85"/>
      <c r="Z133" s="85"/>
      <c r="AA133" s="41"/>
      <c r="AB133" s="85"/>
      <c r="AC133" s="85"/>
      <c r="AD133" s="123"/>
      <c r="AE133" s="216"/>
      <c r="AF133" s="216"/>
      <c r="AG133" s="123"/>
      <c r="AH133" s="216"/>
      <c r="AI133" s="216"/>
      <c r="AJ133" s="123">
        <f t="shared" si="62"/>
        <v>0</v>
      </c>
      <c r="AK133" s="216"/>
      <c r="AL133" s="216"/>
      <c r="AM133" s="123">
        <f t="shared" si="65"/>
        <v>0</v>
      </c>
      <c r="AN133" s="216"/>
      <c r="AO133" s="216"/>
      <c r="AP133" s="123">
        <f t="shared" si="66"/>
        <v>0</v>
      </c>
      <c r="AQ133" s="123"/>
      <c r="AR133" s="123"/>
      <c r="AS133" s="123"/>
      <c r="AT133" s="216"/>
      <c r="AU133" s="216"/>
      <c r="AV133" s="123">
        <f t="shared" si="67"/>
        <v>0</v>
      </c>
      <c r="AW133" s="216"/>
      <c r="AX133" s="216"/>
      <c r="AY133" s="123"/>
      <c r="AZ133" s="216"/>
      <c r="BA133" s="216"/>
      <c r="BB133" s="217"/>
      <c r="BC133" s="217"/>
      <c r="BD133" s="217"/>
      <c r="BE133" s="217"/>
      <c r="BF133" s="216"/>
      <c r="BG133" s="216"/>
      <c r="BH133" s="217"/>
      <c r="BI133" s="216"/>
      <c r="BJ133" s="216"/>
      <c r="BK133" s="217"/>
      <c r="BL133" s="216"/>
      <c r="BM133" s="216"/>
      <c r="BN133" s="217"/>
      <c r="BO133" s="216"/>
      <c r="BP133" s="216"/>
      <c r="BQ133" s="217"/>
      <c r="BR133" s="216"/>
      <c r="BS133" s="216"/>
      <c r="BT133" s="217"/>
      <c r="BU133" s="216"/>
      <c r="BV133" s="216"/>
      <c r="BW133" s="217"/>
      <c r="BX133" s="216"/>
      <c r="BY133" s="216"/>
      <c r="BZ133" s="217"/>
      <c r="CA133" s="216"/>
      <c r="CB133" s="216"/>
      <c r="CC133" s="217"/>
      <c r="CD133" s="216"/>
      <c r="CE133" s="216"/>
      <c r="CF133" s="216"/>
      <c r="CG133" s="216"/>
      <c r="CH133" s="216"/>
      <c r="CI133" s="217"/>
      <c r="CJ133" s="216"/>
      <c r="CK133" s="216"/>
      <c r="CL133" s="216"/>
      <c r="CM133" s="216"/>
      <c r="CN133" s="216"/>
      <c r="CO133" s="216"/>
      <c r="CP133" s="216"/>
      <c r="CQ133" s="216"/>
      <c r="CR133" s="216"/>
      <c r="GC133" s="120"/>
      <c r="GD133" s="120"/>
      <c r="GE133" s="120"/>
      <c r="GF133" s="120"/>
      <c r="GG133" s="120"/>
      <c r="GH133" s="120"/>
      <c r="GI133" s="120"/>
      <c r="GJ133" s="120"/>
      <c r="GK133" s="120"/>
      <c r="GL133" s="120"/>
      <c r="GM133" s="120"/>
      <c r="GN133" s="120"/>
      <c r="GO133" s="120"/>
      <c r="GP133" s="120"/>
      <c r="GQ133" s="120"/>
      <c r="GR133" s="120"/>
      <c r="GS133" s="120"/>
      <c r="GT133" s="120"/>
      <c r="GU133" s="120"/>
      <c r="GV133" s="120"/>
      <c r="GW133" s="120"/>
      <c r="GX133" s="120"/>
      <c r="GY133" s="120"/>
      <c r="GZ133" s="120"/>
      <c r="HA133" s="120"/>
      <c r="HB133" s="120"/>
      <c r="HC133" s="120"/>
      <c r="HD133" s="120"/>
      <c r="HE133" s="120"/>
      <c r="HF133" s="120"/>
      <c r="HG133" s="120"/>
      <c r="HH133" s="120"/>
      <c r="HI133" s="120"/>
      <c r="HJ133" s="120"/>
      <c r="HK133" s="120"/>
      <c r="HL133" s="120"/>
      <c r="HM133" s="120"/>
      <c r="HN133" s="120"/>
      <c r="HO133" s="120"/>
      <c r="HP133" s="120"/>
      <c r="HQ133" s="120"/>
      <c r="HR133" s="120"/>
      <c r="HS133" s="120"/>
      <c r="HT133" s="120"/>
      <c r="HU133" s="120"/>
      <c r="HV133" s="120"/>
      <c r="HW133" s="120"/>
      <c r="HX133" s="120"/>
      <c r="HY133" s="120"/>
      <c r="HZ133" s="120"/>
      <c r="IA133" s="120"/>
      <c r="IB133" s="120"/>
      <c r="IC133" s="120"/>
      <c r="ID133" s="120"/>
      <c r="IE133" s="120"/>
      <c r="IF133" s="120"/>
      <c r="IG133" s="120"/>
      <c r="IH133" s="120"/>
      <c r="II133" s="120"/>
      <c r="IJ133" s="120"/>
      <c r="IK133" s="120"/>
      <c r="IL133" s="120"/>
      <c r="IM133" s="120"/>
      <c r="IN133" s="120"/>
      <c r="IO133" s="120"/>
      <c r="IP133" s="120"/>
      <c r="IQ133" s="120"/>
      <c r="IR133" s="120"/>
      <c r="IS133" s="120"/>
      <c r="IT133" s="120"/>
      <c r="IU133" s="120"/>
      <c r="IV133" s="120"/>
      <c r="IW133" s="120"/>
      <c r="IX133" s="120"/>
      <c r="IY133" s="120"/>
      <c r="IZ133" s="120"/>
      <c r="JA133" s="120"/>
      <c r="JB133" s="120"/>
      <c r="JC133" s="120"/>
      <c r="JD133" s="120"/>
      <c r="JE133" s="120"/>
      <c r="JF133" s="120"/>
      <c r="JG133" s="120"/>
      <c r="JH133" s="120"/>
      <c r="JI133" s="120"/>
      <c r="JJ133" s="120"/>
      <c r="JK133" s="120"/>
      <c r="JL133" s="120"/>
      <c r="JM133" s="120"/>
      <c r="JN133" s="120"/>
      <c r="JO133" s="120"/>
      <c r="JP133" s="120"/>
      <c r="JQ133" s="120"/>
      <c r="JR133" s="120"/>
      <c r="JS133" s="120"/>
      <c r="JT133" s="120"/>
      <c r="JU133" s="120"/>
      <c r="JV133" s="120"/>
      <c r="JW133" s="120"/>
      <c r="JX133" s="120"/>
      <c r="JY133" s="120"/>
      <c r="JZ133" s="120"/>
      <c r="KA133" s="120"/>
      <c r="KB133" s="120"/>
      <c r="KC133" s="120"/>
      <c r="KD133" s="120"/>
      <c r="KE133" s="120"/>
      <c r="KF133" s="120"/>
      <c r="KG133" s="120"/>
      <c r="KH133" s="120"/>
      <c r="KI133" s="120"/>
      <c r="KJ133" s="120"/>
      <c r="KK133" s="120"/>
      <c r="KL133" s="120"/>
      <c r="KM133" s="120"/>
      <c r="KN133" s="120"/>
      <c r="KO133" s="120"/>
      <c r="KP133" s="120"/>
      <c r="KQ133" s="120"/>
      <c r="KR133" s="120"/>
      <c r="KS133" s="120"/>
      <c r="KT133" s="120"/>
      <c r="KU133" s="120"/>
      <c r="KV133" s="120"/>
      <c r="KW133" s="120"/>
      <c r="KX133" s="120"/>
      <c r="KY133" s="120"/>
      <c r="KZ133" s="120"/>
      <c r="LA133" s="120"/>
      <c r="LB133" s="120"/>
      <c r="LC133" s="120"/>
      <c r="LD133" s="120"/>
      <c r="LE133" s="120"/>
      <c r="LF133" s="120"/>
      <c r="LG133" s="120"/>
      <c r="LH133" s="120"/>
      <c r="LI133" s="120"/>
      <c r="LJ133" s="120"/>
      <c r="LK133" s="120"/>
      <c r="LL133" s="120"/>
      <c r="LM133" s="120"/>
      <c r="LN133" s="120"/>
      <c r="LO133" s="120"/>
      <c r="LP133" s="120"/>
      <c r="LQ133" s="120"/>
      <c r="LR133" s="120"/>
      <c r="LS133" s="120"/>
      <c r="LT133" s="120"/>
      <c r="LU133" s="120"/>
      <c r="LV133" s="120"/>
      <c r="LW133" s="120"/>
      <c r="LX133" s="120"/>
      <c r="LY133" s="120"/>
      <c r="LZ133" s="120"/>
      <c r="MA133" s="120"/>
      <c r="MB133" s="120"/>
      <c r="MC133" s="120"/>
      <c r="MD133" s="120"/>
      <c r="ME133" s="120"/>
      <c r="MF133" s="120"/>
      <c r="MG133" s="120"/>
      <c r="MH133" s="120"/>
      <c r="MI133" s="120"/>
      <c r="MJ133" s="120"/>
      <c r="MK133" s="120"/>
      <c r="ML133" s="120"/>
      <c r="MM133" s="120"/>
      <c r="MN133" s="120"/>
      <c r="MO133" s="120"/>
      <c r="MP133" s="120"/>
      <c r="MQ133" s="120"/>
      <c r="MR133" s="120"/>
      <c r="MS133" s="120"/>
      <c r="MT133" s="120"/>
      <c r="MU133" s="120"/>
      <c r="MV133" s="120"/>
      <c r="MW133" s="120"/>
      <c r="MX133" s="120"/>
      <c r="MY133" s="120"/>
      <c r="MZ133" s="120"/>
      <c r="NA133" s="120"/>
      <c r="NB133" s="120"/>
      <c r="NC133" s="120"/>
      <c r="ND133" s="120"/>
      <c r="NE133" s="120"/>
      <c r="NF133" s="120"/>
      <c r="NG133" s="120"/>
      <c r="NH133" s="120"/>
      <c r="NI133" s="120"/>
      <c r="NJ133" s="120"/>
      <c r="NK133" s="120"/>
      <c r="NL133" s="120"/>
      <c r="NM133" s="120"/>
      <c r="NN133" s="120"/>
      <c r="NO133" s="120"/>
      <c r="NP133" s="120"/>
      <c r="NQ133" s="120"/>
      <c r="NR133" s="120"/>
      <c r="NS133" s="120"/>
      <c r="NT133" s="120"/>
      <c r="NU133" s="120"/>
      <c r="NV133" s="120"/>
      <c r="NW133" s="120"/>
      <c r="NX133" s="120"/>
      <c r="NY133" s="120"/>
      <c r="NZ133" s="120"/>
      <c r="OA133" s="120"/>
      <c r="OB133" s="120"/>
      <c r="OC133" s="120"/>
      <c r="OD133" s="120"/>
      <c r="OE133" s="120"/>
      <c r="OF133" s="120"/>
      <c r="OG133" s="120"/>
      <c r="OH133" s="120"/>
      <c r="OI133" s="120"/>
      <c r="OJ133" s="120"/>
      <c r="OK133" s="120"/>
      <c r="OL133" s="120"/>
      <c r="OM133" s="120"/>
      <c r="ON133" s="120"/>
      <c r="OO133" s="120"/>
      <c r="OP133" s="120"/>
      <c r="OQ133" s="120"/>
      <c r="OR133" s="120"/>
      <c r="OS133" s="120"/>
      <c r="OT133" s="120"/>
      <c r="OU133" s="120"/>
      <c r="OV133" s="120"/>
      <c r="OW133" s="120"/>
      <c r="OX133" s="120"/>
      <c r="OY133" s="120"/>
      <c r="OZ133" s="120"/>
      <c r="PA133" s="120"/>
      <c r="PB133" s="120"/>
      <c r="PC133" s="120"/>
      <c r="PD133" s="120"/>
      <c r="PE133" s="120"/>
      <c r="PF133" s="120"/>
      <c r="PG133" s="120"/>
      <c r="PH133" s="120"/>
      <c r="PI133" s="120"/>
      <c r="PJ133" s="120"/>
      <c r="PK133" s="120"/>
      <c r="PL133" s="120"/>
      <c r="PM133" s="120"/>
      <c r="PN133" s="120"/>
      <c r="PO133" s="120"/>
      <c r="PP133" s="120"/>
      <c r="PQ133" s="120"/>
      <c r="PR133" s="120"/>
      <c r="PS133" s="120"/>
      <c r="PT133" s="120"/>
      <c r="PU133" s="120"/>
      <c r="PV133" s="120"/>
      <c r="PW133" s="120"/>
      <c r="PX133" s="120"/>
      <c r="PY133" s="120"/>
      <c r="PZ133" s="120"/>
      <c r="QA133" s="120"/>
      <c r="QB133" s="120"/>
      <c r="QC133" s="120"/>
      <c r="QD133" s="120"/>
      <c r="QE133" s="120"/>
      <c r="QF133" s="120"/>
      <c r="QG133" s="120"/>
      <c r="QH133" s="120"/>
      <c r="QI133" s="120"/>
      <c r="QJ133" s="120"/>
      <c r="QK133" s="120"/>
      <c r="QL133" s="120"/>
      <c r="QM133" s="120"/>
      <c r="QN133" s="120"/>
      <c r="QO133" s="120"/>
      <c r="QP133" s="120"/>
      <c r="QQ133" s="120"/>
      <c r="QR133" s="120"/>
      <c r="QS133" s="120"/>
      <c r="QT133" s="120"/>
      <c r="QU133" s="120"/>
      <c r="QV133" s="120"/>
      <c r="QW133" s="120"/>
      <c r="QX133" s="120"/>
      <c r="QY133" s="120"/>
      <c r="QZ133" s="120"/>
      <c r="RA133" s="120"/>
      <c r="RB133" s="120"/>
      <c r="RC133" s="120"/>
      <c r="RD133" s="120"/>
      <c r="RE133" s="120"/>
      <c r="RF133" s="120"/>
      <c r="RG133" s="120"/>
      <c r="RH133" s="120"/>
      <c r="RI133" s="120"/>
      <c r="RJ133" s="120"/>
      <c r="RK133" s="120"/>
      <c r="RL133" s="120"/>
      <c r="RM133" s="120"/>
      <c r="RN133" s="120"/>
      <c r="RO133" s="120"/>
      <c r="RP133" s="120"/>
      <c r="RQ133" s="120"/>
      <c r="RR133" s="120"/>
      <c r="RS133" s="120"/>
      <c r="RT133" s="120"/>
      <c r="RU133" s="120"/>
      <c r="RV133" s="120"/>
      <c r="RW133" s="120"/>
      <c r="RX133" s="120"/>
      <c r="RY133" s="120"/>
      <c r="RZ133" s="120"/>
      <c r="SA133" s="120"/>
      <c r="SB133" s="120"/>
      <c r="SC133" s="120"/>
      <c r="SD133" s="120"/>
      <c r="SE133" s="120"/>
      <c r="SF133" s="120"/>
      <c r="SG133" s="120"/>
      <c r="SH133" s="120"/>
      <c r="SI133" s="120"/>
      <c r="SJ133" s="120"/>
      <c r="SK133" s="120"/>
      <c r="SL133" s="120"/>
      <c r="SM133" s="120"/>
      <c r="SN133" s="120"/>
      <c r="SO133" s="120"/>
      <c r="SP133" s="120"/>
      <c r="SQ133" s="120"/>
      <c r="SR133" s="120"/>
      <c r="SS133" s="120"/>
      <c r="ST133" s="120"/>
      <c r="SU133" s="120"/>
      <c r="SV133" s="120"/>
      <c r="SW133" s="120"/>
      <c r="SX133" s="120"/>
      <c r="SY133" s="120"/>
      <c r="SZ133" s="120"/>
      <c r="TA133" s="120"/>
      <c r="TB133" s="120"/>
      <c r="TC133" s="120"/>
      <c r="TD133" s="120"/>
      <c r="TE133" s="120"/>
      <c r="TF133" s="120"/>
      <c r="TG133" s="120"/>
      <c r="TH133" s="120"/>
      <c r="TI133" s="120"/>
      <c r="TJ133" s="120"/>
      <c r="TK133" s="120"/>
      <c r="TL133" s="120"/>
      <c r="TM133" s="120"/>
      <c r="TN133" s="120"/>
      <c r="TO133" s="120"/>
      <c r="TP133" s="120"/>
      <c r="TQ133" s="120"/>
      <c r="TR133" s="120"/>
      <c r="TS133" s="120"/>
      <c r="TT133" s="120"/>
      <c r="TU133" s="120"/>
      <c r="TV133" s="120"/>
      <c r="TW133" s="120"/>
      <c r="TX133" s="120"/>
      <c r="TY133" s="120"/>
      <c r="TZ133" s="120"/>
      <c r="UA133" s="120"/>
      <c r="UB133" s="120"/>
      <c r="UC133" s="120"/>
      <c r="UD133" s="120"/>
      <c r="UE133" s="120"/>
      <c r="UF133" s="120"/>
      <c r="UG133" s="120"/>
    </row>
    <row r="134" spans="1:553" x14ac:dyDescent="0.25">
      <c r="A134" s="163" t="s">
        <v>80</v>
      </c>
      <c r="B134" s="31">
        <v>0</v>
      </c>
      <c r="C134" s="31">
        <v>2.15</v>
      </c>
      <c r="D134" s="31">
        <v>2.15</v>
      </c>
      <c r="E134" s="31">
        <v>0</v>
      </c>
      <c r="F134" s="31">
        <v>12.760400000000001</v>
      </c>
      <c r="G134" s="31">
        <v>12.760400000000001</v>
      </c>
      <c r="H134" s="31">
        <v>0</v>
      </c>
      <c r="I134" s="31">
        <v>0</v>
      </c>
      <c r="J134" s="31">
        <v>11.6435</v>
      </c>
      <c r="K134" s="127">
        <v>11.6435</v>
      </c>
      <c r="L134" s="127">
        <v>0</v>
      </c>
      <c r="M134" s="85">
        <v>0</v>
      </c>
      <c r="N134" s="85">
        <v>11.6435</v>
      </c>
      <c r="O134" s="85">
        <f t="shared" si="59"/>
        <v>11.6435</v>
      </c>
      <c r="P134" s="85"/>
      <c r="Q134" s="127">
        <v>0</v>
      </c>
      <c r="R134" s="127">
        <v>13.2416</v>
      </c>
      <c r="S134" s="127">
        <v>13.2416</v>
      </c>
      <c r="T134" s="127">
        <v>0</v>
      </c>
      <c r="U134" s="85">
        <v>0</v>
      </c>
      <c r="V134" s="85">
        <v>10.362</v>
      </c>
      <c r="W134" s="85">
        <f>V134+U134</f>
        <v>10.362</v>
      </c>
      <c r="X134" s="85">
        <v>0</v>
      </c>
      <c r="Y134" s="85">
        <v>0</v>
      </c>
      <c r="Z134" s="85">
        <v>9.5878999999999994</v>
      </c>
      <c r="AA134" s="41">
        <f>SUM(Y134:Z134)</f>
        <v>9.5878999999999994</v>
      </c>
      <c r="AB134" s="85">
        <v>14.6092</v>
      </c>
      <c r="AC134" s="85">
        <v>0</v>
      </c>
      <c r="AD134" s="123">
        <f t="shared" ref="AD134:AD139" si="78">AC134+AB134</f>
        <v>14.6092</v>
      </c>
      <c r="AE134" s="127">
        <v>0</v>
      </c>
      <c r="AF134" s="127">
        <v>12.261100000000001</v>
      </c>
      <c r="AG134" s="123">
        <f t="shared" si="61"/>
        <v>12.261100000000001</v>
      </c>
      <c r="AH134" s="127">
        <v>6.5122999999999998</v>
      </c>
      <c r="AI134" s="127">
        <v>0</v>
      </c>
      <c r="AJ134" s="123">
        <f t="shared" si="62"/>
        <v>6.5122999999999998</v>
      </c>
      <c r="AK134" s="127">
        <v>20.072199999999999</v>
      </c>
      <c r="AL134" s="127">
        <v>0</v>
      </c>
      <c r="AM134" s="123">
        <f t="shared" si="65"/>
        <v>20.072199999999999</v>
      </c>
      <c r="AN134" s="127">
        <v>12.511100000000001</v>
      </c>
      <c r="AO134" s="127">
        <v>0</v>
      </c>
      <c r="AP134" s="123">
        <f t="shared" si="66"/>
        <v>12.511100000000001</v>
      </c>
      <c r="AQ134" s="123">
        <v>11.166700000000001</v>
      </c>
      <c r="AR134" s="123">
        <v>0</v>
      </c>
      <c r="AS134" s="123">
        <f t="shared" ref="AS134:AS139" si="79">SUM(AQ134:AR134)</f>
        <v>11.166700000000001</v>
      </c>
      <c r="AT134" s="127">
        <v>15.695</v>
      </c>
      <c r="AU134" s="127">
        <v>0</v>
      </c>
      <c r="AV134" s="123">
        <f t="shared" si="67"/>
        <v>15.695</v>
      </c>
      <c r="AW134" s="127">
        <v>15.695</v>
      </c>
      <c r="AX134" s="127">
        <v>0</v>
      </c>
      <c r="AY134" s="123">
        <f t="shared" ref="AY134:AY139" si="80">AW134+AX134</f>
        <v>15.695</v>
      </c>
      <c r="AZ134" s="219">
        <v>14.375999999999999</v>
      </c>
      <c r="BA134" s="219">
        <v>0</v>
      </c>
      <c r="BB134" s="226">
        <f t="shared" ref="BB134:BB139" si="81">SUM(AZ134:BA134)</f>
        <v>14.375999999999999</v>
      </c>
      <c r="BC134" s="226">
        <v>13.073</v>
      </c>
      <c r="BD134" s="226">
        <v>0</v>
      </c>
      <c r="BE134" s="226">
        <f t="shared" ref="BE134:BE139" si="82">SUM(BC134:BD134)</f>
        <v>13.073</v>
      </c>
      <c r="BF134" s="219">
        <v>15.675000000000001</v>
      </c>
      <c r="BG134" s="219">
        <v>0</v>
      </c>
      <c r="BH134" s="226">
        <f t="shared" ref="BH134:BH139" si="83">SUM(BF134:BG134)</f>
        <v>15.675000000000001</v>
      </c>
      <c r="BI134" s="226">
        <v>11.9034</v>
      </c>
      <c r="BJ134" s="226">
        <v>0</v>
      </c>
      <c r="BK134" s="226">
        <f t="shared" ref="BK134:BK139" si="84">SUM(BI134:BJ134)</f>
        <v>11.9034</v>
      </c>
      <c r="BL134" s="228">
        <v>11.6427</v>
      </c>
      <c r="BM134" s="228">
        <v>0</v>
      </c>
      <c r="BN134" s="226">
        <f t="shared" ref="BN134:BN139" si="85">SUM(BL134:BM134)</f>
        <v>11.6427</v>
      </c>
      <c r="BO134" s="226">
        <v>16.664000000000001</v>
      </c>
      <c r="BP134" s="226">
        <v>0</v>
      </c>
      <c r="BQ134" s="226">
        <f t="shared" ref="BQ134:BQ139" si="86">SUM(BO134:BP134)</f>
        <v>16.664000000000001</v>
      </c>
      <c r="BR134" s="228">
        <v>15.2112</v>
      </c>
      <c r="BS134" s="228">
        <v>0</v>
      </c>
      <c r="BT134" s="226">
        <f t="shared" ref="BT134:BT139" si="87">SUM(BR134:BS134)</f>
        <v>15.2112</v>
      </c>
      <c r="BU134" s="216">
        <v>14.800599999999999</v>
      </c>
      <c r="BV134" s="216"/>
      <c r="BW134" s="217">
        <f>SUM(BU134:BV134)</f>
        <v>14.800599999999999</v>
      </c>
      <c r="BX134" s="228">
        <v>16.4499</v>
      </c>
      <c r="BY134" s="228">
        <v>0</v>
      </c>
      <c r="BZ134" s="226">
        <f>SUM(BX134:BY134)</f>
        <v>16.4499</v>
      </c>
      <c r="CA134" s="216">
        <v>14.043200000000001</v>
      </c>
      <c r="CB134" s="216"/>
      <c r="CC134" s="217">
        <f>SUM(CA134:CB134)</f>
        <v>14.043200000000001</v>
      </c>
      <c r="CD134" s="216">
        <v>17.748899999999999</v>
      </c>
      <c r="CE134" s="216"/>
      <c r="CF134" s="217">
        <f>SUM(CD134:CE134)</f>
        <v>17.748899999999999</v>
      </c>
      <c r="CG134" s="216">
        <v>20.975100000000001</v>
      </c>
      <c r="CH134" s="216"/>
      <c r="CI134" s="217">
        <f>SUM(CG134:CH134)</f>
        <v>20.975100000000001</v>
      </c>
      <c r="CJ134" s="216">
        <v>20.846399999999999</v>
      </c>
      <c r="CK134" s="216"/>
      <c r="CL134" s="217">
        <f>SUM(CJ134:CK134)</f>
        <v>20.846399999999999</v>
      </c>
      <c r="CM134" s="216">
        <v>21.9419</v>
      </c>
      <c r="CN134" s="216"/>
      <c r="CO134" s="217">
        <f>SUM(CM134:CN134)</f>
        <v>21.9419</v>
      </c>
      <c r="CP134" s="216">
        <v>21.9419</v>
      </c>
      <c r="CQ134" s="216"/>
      <c r="CR134" s="217">
        <f>SUM(CP134:CQ134)</f>
        <v>21.9419</v>
      </c>
      <c r="GC134" s="120"/>
      <c r="GD134" s="120"/>
      <c r="GE134" s="120"/>
      <c r="GF134" s="120"/>
      <c r="GG134" s="120"/>
      <c r="GH134" s="120"/>
      <c r="GI134" s="120"/>
      <c r="GJ134" s="120"/>
      <c r="GK134" s="120"/>
      <c r="GL134" s="120"/>
      <c r="GM134" s="120"/>
      <c r="GN134" s="120"/>
      <c r="GO134" s="120"/>
      <c r="GP134" s="120"/>
      <c r="GQ134" s="120"/>
      <c r="GR134" s="120"/>
      <c r="GS134" s="120"/>
      <c r="GT134" s="120"/>
      <c r="GU134" s="120"/>
      <c r="GV134" s="120"/>
      <c r="GW134" s="120"/>
      <c r="GX134" s="120"/>
      <c r="GY134" s="120"/>
      <c r="GZ134" s="120"/>
      <c r="HA134" s="120"/>
      <c r="HB134" s="120"/>
      <c r="HC134" s="120"/>
      <c r="HD134" s="120"/>
      <c r="HE134" s="120"/>
      <c r="HF134" s="120"/>
      <c r="HG134" s="120"/>
      <c r="HH134" s="120"/>
      <c r="HI134" s="120"/>
      <c r="HJ134" s="120"/>
      <c r="HK134" s="120"/>
      <c r="HL134" s="120"/>
      <c r="HM134" s="120"/>
      <c r="HN134" s="120"/>
      <c r="HO134" s="120"/>
      <c r="HP134" s="120"/>
      <c r="HQ134" s="120"/>
      <c r="HR134" s="120"/>
      <c r="HS134" s="120"/>
      <c r="HT134" s="120"/>
      <c r="HU134" s="120"/>
      <c r="HV134" s="120"/>
      <c r="HW134" s="120"/>
      <c r="HX134" s="120"/>
      <c r="HY134" s="120"/>
      <c r="HZ134" s="120"/>
      <c r="IA134" s="120"/>
      <c r="IB134" s="120"/>
      <c r="IC134" s="120"/>
      <c r="ID134" s="120"/>
      <c r="IE134" s="120"/>
      <c r="IF134" s="120"/>
      <c r="IG134" s="120"/>
      <c r="IH134" s="120"/>
      <c r="II134" s="120"/>
      <c r="IJ134" s="120"/>
      <c r="IK134" s="120"/>
      <c r="IL134" s="120"/>
      <c r="IM134" s="120"/>
      <c r="IN134" s="120"/>
      <c r="IO134" s="120"/>
      <c r="IP134" s="120"/>
      <c r="IQ134" s="120"/>
      <c r="IR134" s="120"/>
      <c r="IS134" s="120"/>
      <c r="IT134" s="120"/>
      <c r="IU134" s="120"/>
      <c r="IV134" s="120"/>
      <c r="IW134" s="120"/>
      <c r="IX134" s="120"/>
      <c r="IY134" s="120"/>
      <c r="IZ134" s="120"/>
      <c r="JA134" s="120"/>
      <c r="JB134" s="120"/>
      <c r="JC134" s="120"/>
      <c r="JD134" s="120"/>
      <c r="JE134" s="120"/>
      <c r="JF134" s="120"/>
      <c r="JG134" s="120"/>
      <c r="JH134" s="120"/>
      <c r="JI134" s="120"/>
      <c r="JJ134" s="120"/>
      <c r="JK134" s="120"/>
      <c r="JL134" s="120"/>
      <c r="JM134" s="120"/>
      <c r="JN134" s="120"/>
      <c r="JO134" s="120"/>
      <c r="JP134" s="120"/>
      <c r="JQ134" s="120"/>
      <c r="JR134" s="120"/>
      <c r="JS134" s="120"/>
      <c r="JT134" s="120"/>
      <c r="JU134" s="120"/>
      <c r="JV134" s="120"/>
      <c r="JW134" s="120"/>
      <c r="JX134" s="120"/>
      <c r="JY134" s="120"/>
      <c r="JZ134" s="120"/>
      <c r="KA134" s="120"/>
      <c r="KB134" s="120"/>
      <c r="KC134" s="120"/>
      <c r="KD134" s="120"/>
      <c r="KE134" s="120"/>
      <c r="KF134" s="120"/>
      <c r="KG134" s="120"/>
      <c r="KH134" s="120"/>
      <c r="KI134" s="120"/>
      <c r="KJ134" s="120"/>
      <c r="KK134" s="120"/>
      <c r="KL134" s="120"/>
      <c r="KM134" s="120"/>
      <c r="KN134" s="120"/>
      <c r="KO134" s="120"/>
      <c r="KP134" s="120"/>
      <c r="KQ134" s="120"/>
      <c r="KR134" s="120"/>
      <c r="KS134" s="120"/>
      <c r="KT134" s="120"/>
      <c r="KU134" s="120"/>
      <c r="KV134" s="120"/>
      <c r="KW134" s="120"/>
      <c r="KX134" s="120"/>
      <c r="KY134" s="120"/>
      <c r="KZ134" s="120"/>
      <c r="LA134" s="120"/>
      <c r="LB134" s="120"/>
      <c r="LC134" s="120"/>
      <c r="LD134" s="120"/>
      <c r="LE134" s="120"/>
      <c r="LF134" s="120"/>
      <c r="LG134" s="120"/>
      <c r="LH134" s="120"/>
      <c r="LI134" s="120"/>
      <c r="LJ134" s="120"/>
      <c r="LK134" s="120"/>
      <c r="LL134" s="120"/>
      <c r="LM134" s="120"/>
      <c r="LN134" s="120"/>
      <c r="LO134" s="120"/>
      <c r="LP134" s="120"/>
      <c r="LQ134" s="120"/>
      <c r="LR134" s="120"/>
      <c r="LS134" s="120"/>
      <c r="LT134" s="120"/>
      <c r="LU134" s="120"/>
      <c r="LV134" s="120"/>
      <c r="LW134" s="120"/>
      <c r="LX134" s="120"/>
      <c r="LY134" s="120"/>
      <c r="LZ134" s="120"/>
      <c r="MA134" s="120"/>
      <c r="MB134" s="120"/>
      <c r="MC134" s="120"/>
      <c r="MD134" s="120"/>
      <c r="ME134" s="120"/>
      <c r="MF134" s="120"/>
      <c r="MG134" s="120"/>
      <c r="MH134" s="120"/>
      <c r="MI134" s="120"/>
      <c r="MJ134" s="120"/>
      <c r="MK134" s="120"/>
      <c r="ML134" s="120"/>
      <c r="MM134" s="120"/>
      <c r="MN134" s="120"/>
      <c r="MO134" s="120"/>
      <c r="MP134" s="120"/>
      <c r="MQ134" s="120"/>
      <c r="MR134" s="120"/>
      <c r="MS134" s="120"/>
      <c r="MT134" s="120"/>
      <c r="MU134" s="120"/>
      <c r="MV134" s="120"/>
      <c r="MW134" s="120"/>
      <c r="MX134" s="120"/>
      <c r="MY134" s="120"/>
      <c r="MZ134" s="120"/>
      <c r="NA134" s="120"/>
      <c r="NB134" s="120"/>
      <c r="NC134" s="120"/>
      <c r="ND134" s="120"/>
      <c r="NE134" s="120"/>
      <c r="NF134" s="120"/>
      <c r="NG134" s="120"/>
      <c r="NH134" s="120"/>
      <c r="NI134" s="120"/>
      <c r="NJ134" s="120"/>
      <c r="NK134" s="120"/>
      <c r="NL134" s="120"/>
      <c r="NM134" s="120"/>
      <c r="NN134" s="120"/>
      <c r="NO134" s="120"/>
      <c r="NP134" s="120"/>
      <c r="NQ134" s="120"/>
      <c r="NR134" s="120"/>
      <c r="NS134" s="120"/>
      <c r="NT134" s="120"/>
      <c r="NU134" s="120"/>
      <c r="NV134" s="120"/>
      <c r="NW134" s="120"/>
      <c r="NX134" s="120"/>
      <c r="NY134" s="120"/>
      <c r="NZ134" s="120"/>
      <c r="OA134" s="120"/>
      <c r="OB134" s="120"/>
      <c r="OC134" s="120"/>
      <c r="OD134" s="120"/>
      <c r="OE134" s="120"/>
      <c r="OF134" s="120"/>
      <c r="OG134" s="120"/>
      <c r="OH134" s="120"/>
      <c r="OI134" s="120"/>
      <c r="OJ134" s="120"/>
      <c r="OK134" s="120"/>
      <c r="OL134" s="120"/>
      <c r="OM134" s="120"/>
      <c r="ON134" s="120"/>
      <c r="OO134" s="120"/>
      <c r="OP134" s="120"/>
      <c r="OQ134" s="120"/>
      <c r="OR134" s="120"/>
      <c r="OS134" s="120"/>
      <c r="OT134" s="120"/>
      <c r="OU134" s="120"/>
      <c r="OV134" s="120"/>
      <c r="OW134" s="120"/>
      <c r="OX134" s="120"/>
      <c r="OY134" s="120"/>
      <c r="OZ134" s="120"/>
      <c r="PA134" s="120"/>
      <c r="PB134" s="120"/>
      <c r="PC134" s="120"/>
      <c r="PD134" s="120"/>
      <c r="PE134" s="120"/>
      <c r="PF134" s="120"/>
      <c r="PG134" s="120"/>
      <c r="PH134" s="120"/>
      <c r="PI134" s="120"/>
      <c r="PJ134" s="120"/>
      <c r="PK134" s="120"/>
      <c r="PL134" s="120"/>
      <c r="PM134" s="120"/>
      <c r="PN134" s="120"/>
      <c r="PO134" s="120"/>
      <c r="PP134" s="120"/>
      <c r="PQ134" s="120"/>
      <c r="PR134" s="120"/>
      <c r="PS134" s="120"/>
      <c r="PT134" s="120"/>
      <c r="PU134" s="120"/>
      <c r="PV134" s="120"/>
      <c r="PW134" s="120"/>
      <c r="PX134" s="120"/>
      <c r="PY134" s="120"/>
      <c r="PZ134" s="120"/>
      <c r="QA134" s="120"/>
      <c r="QB134" s="120"/>
      <c r="QC134" s="120"/>
      <c r="QD134" s="120"/>
      <c r="QE134" s="120"/>
      <c r="QF134" s="120"/>
      <c r="QG134" s="120"/>
      <c r="QH134" s="120"/>
      <c r="QI134" s="120"/>
      <c r="QJ134" s="120"/>
      <c r="QK134" s="120"/>
      <c r="QL134" s="120"/>
      <c r="QM134" s="120"/>
      <c r="QN134" s="120"/>
      <c r="QO134" s="120"/>
      <c r="QP134" s="120"/>
      <c r="QQ134" s="120"/>
      <c r="QR134" s="120"/>
      <c r="QS134" s="120"/>
      <c r="QT134" s="120"/>
      <c r="QU134" s="120"/>
      <c r="QV134" s="120"/>
      <c r="QW134" s="120"/>
      <c r="QX134" s="120"/>
      <c r="QY134" s="120"/>
      <c r="QZ134" s="120"/>
      <c r="RA134" s="120"/>
      <c r="RB134" s="120"/>
      <c r="RC134" s="120"/>
      <c r="RD134" s="120"/>
      <c r="RE134" s="120"/>
      <c r="RF134" s="120"/>
      <c r="RG134" s="120"/>
      <c r="RH134" s="120"/>
      <c r="RI134" s="120"/>
      <c r="RJ134" s="120"/>
      <c r="RK134" s="120"/>
      <c r="RL134" s="120"/>
      <c r="RM134" s="120"/>
      <c r="RN134" s="120"/>
      <c r="RO134" s="120"/>
      <c r="RP134" s="120"/>
      <c r="RQ134" s="120"/>
      <c r="RR134" s="120"/>
      <c r="RS134" s="120"/>
      <c r="RT134" s="120"/>
      <c r="RU134" s="120"/>
      <c r="RV134" s="120"/>
      <c r="RW134" s="120"/>
      <c r="RX134" s="120"/>
      <c r="RY134" s="120"/>
      <c r="RZ134" s="120"/>
      <c r="SA134" s="120"/>
      <c r="SB134" s="120"/>
      <c r="SC134" s="120"/>
      <c r="SD134" s="120"/>
      <c r="SE134" s="120"/>
      <c r="SF134" s="120"/>
      <c r="SG134" s="120"/>
      <c r="SH134" s="120"/>
      <c r="SI134" s="120"/>
      <c r="SJ134" s="120"/>
      <c r="SK134" s="120"/>
      <c r="SL134" s="120"/>
      <c r="SM134" s="120"/>
      <c r="SN134" s="120"/>
      <c r="SO134" s="120"/>
      <c r="SP134" s="120"/>
      <c r="SQ134" s="120"/>
      <c r="SR134" s="120"/>
      <c r="SS134" s="120"/>
      <c r="ST134" s="120"/>
      <c r="SU134" s="120"/>
      <c r="SV134" s="120"/>
      <c r="SW134" s="120"/>
      <c r="SX134" s="120"/>
      <c r="SY134" s="120"/>
      <c r="SZ134" s="120"/>
      <c r="TA134" s="120"/>
      <c r="TB134" s="120"/>
      <c r="TC134" s="120"/>
      <c r="TD134" s="120"/>
      <c r="TE134" s="120"/>
      <c r="TF134" s="120"/>
      <c r="TG134" s="120"/>
      <c r="TH134" s="120"/>
      <c r="TI134" s="120"/>
      <c r="TJ134" s="120"/>
      <c r="TK134" s="120"/>
      <c r="TL134" s="120"/>
      <c r="TM134" s="120"/>
      <c r="TN134" s="120"/>
      <c r="TO134" s="120"/>
      <c r="TP134" s="120"/>
      <c r="TQ134" s="120"/>
      <c r="TR134" s="120"/>
      <c r="TS134" s="120"/>
      <c r="TT134" s="120"/>
      <c r="TU134" s="120"/>
      <c r="TV134" s="120"/>
      <c r="TW134" s="120"/>
      <c r="TX134" s="120"/>
      <c r="TY134" s="120"/>
      <c r="TZ134" s="120"/>
      <c r="UA134" s="120"/>
      <c r="UB134" s="120"/>
      <c r="UC134" s="120"/>
      <c r="UD134" s="120"/>
      <c r="UE134" s="120"/>
      <c r="UF134" s="120"/>
      <c r="UG134" s="120"/>
    </row>
    <row r="135" spans="1:553" x14ac:dyDescent="0.25">
      <c r="A135" s="163" t="s">
        <v>81</v>
      </c>
      <c r="B135" s="31">
        <v>0</v>
      </c>
      <c r="C135" s="31">
        <v>0.6</v>
      </c>
      <c r="D135" s="31">
        <v>0.6</v>
      </c>
      <c r="E135" s="31">
        <v>0</v>
      </c>
      <c r="F135" s="31">
        <v>1.4159999999999999</v>
      </c>
      <c r="G135" s="31">
        <v>1.4159999999999999</v>
      </c>
      <c r="H135" s="31">
        <v>0</v>
      </c>
      <c r="I135" s="31">
        <v>0</v>
      </c>
      <c r="J135" s="31">
        <v>1.4159999999999999</v>
      </c>
      <c r="K135" s="127">
        <v>1.4159999999999999</v>
      </c>
      <c r="L135" s="127">
        <v>0</v>
      </c>
      <c r="M135" s="85">
        <v>0</v>
      </c>
      <c r="N135" s="85">
        <v>1.4159999999999999</v>
      </c>
      <c r="O135" s="85">
        <f t="shared" si="59"/>
        <v>1.4159999999999999</v>
      </c>
      <c r="P135" s="85"/>
      <c r="Q135" s="127">
        <v>0</v>
      </c>
      <c r="R135" s="127">
        <v>1.466</v>
      </c>
      <c r="S135" s="127">
        <v>1.466</v>
      </c>
      <c r="T135" s="127">
        <v>0</v>
      </c>
      <c r="U135" s="85">
        <v>0</v>
      </c>
      <c r="V135" s="85">
        <v>1.466</v>
      </c>
      <c r="W135" s="85">
        <f>V135+U135</f>
        <v>1.466</v>
      </c>
      <c r="X135" s="85">
        <v>0</v>
      </c>
      <c r="Y135" s="85">
        <v>0</v>
      </c>
      <c r="Z135" s="85">
        <v>1.161</v>
      </c>
      <c r="AA135" s="41">
        <f>SUM(Y135:Z135)</f>
        <v>1.161</v>
      </c>
      <c r="AB135" s="85">
        <v>2.2664</v>
      </c>
      <c r="AC135" s="85">
        <v>0</v>
      </c>
      <c r="AD135" s="123">
        <f t="shared" si="78"/>
        <v>2.2664</v>
      </c>
      <c r="AE135" s="127">
        <v>1.6579999999999999</v>
      </c>
      <c r="AF135" s="127">
        <v>0</v>
      </c>
      <c r="AG135" s="123">
        <f t="shared" si="61"/>
        <v>1.6579999999999999</v>
      </c>
      <c r="AH135" s="127">
        <v>1.7366999999999999</v>
      </c>
      <c r="AI135" s="127">
        <v>0</v>
      </c>
      <c r="AJ135" s="123">
        <f t="shared" si="62"/>
        <v>1.7366999999999999</v>
      </c>
      <c r="AK135" s="127">
        <v>2.3079999999999998</v>
      </c>
      <c r="AL135" s="127">
        <v>0</v>
      </c>
      <c r="AM135" s="123">
        <f t="shared" si="65"/>
        <v>2.3079999999999998</v>
      </c>
      <c r="AN135" s="127">
        <v>4.2249999999999996</v>
      </c>
      <c r="AO135" s="127">
        <v>0</v>
      </c>
      <c r="AP135" s="123">
        <f t="shared" si="66"/>
        <v>4.2249999999999996</v>
      </c>
      <c r="AQ135" s="123">
        <v>3.6709000000000001</v>
      </c>
      <c r="AR135" s="123">
        <v>0</v>
      </c>
      <c r="AS135" s="123">
        <f t="shared" si="79"/>
        <v>3.6709000000000001</v>
      </c>
      <c r="AT135" s="127">
        <v>4.8929999999999998</v>
      </c>
      <c r="AU135" s="127">
        <v>0</v>
      </c>
      <c r="AV135" s="123">
        <f t="shared" si="67"/>
        <v>4.8929999999999998</v>
      </c>
      <c r="AW135" s="127">
        <v>4.8929999999999998</v>
      </c>
      <c r="AX135" s="127">
        <v>0</v>
      </c>
      <c r="AY135" s="123">
        <f t="shared" si="80"/>
        <v>4.8929999999999998</v>
      </c>
      <c r="AZ135" s="219">
        <v>3.843</v>
      </c>
      <c r="BA135" s="219">
        <v>0</v>
      </c>
      <c r="BB135" s="226">
        <f t="shared" si="81"/>
        <v>3.843</v>
      </c>
      <c r="BC135" s="226">
        <v>3.5678000000000001</v>
      </c>
      <c r="BD135" s="226">
        <v>0</v>
      </c>
      <c r="BE135" s="226">
        <f t="shared" si="82"/>
        <v>3.5678000000000001</v>
      </c>
      <c r="BF135" s="219">
        <v>4.5030000000000001</v>
      </c>
      <c r="BG135" s="219">
        <v>0</v>
      </c>
      <c r="BH135" s="226">
        <f t="shared" si="83"/>
        <v>4.5030000000000001</v>
      </c>
      <c r="BI135" s="226">
        <v>3.5211999999999999</v>
      </c>
      <c r="BJ135" s="226">
        <v>0</v>
      </c>
      <c r="BK135" s="226">
        <f t="shared" si="84"/>
        <v>3.5211999999999999</v>
      </c>
      <c r="BL135" s="228">
        <v>3.3811</v>
      </c>
      <c r="BM135" s="228">
        <v>0</v>
      </c>
      <c r="BN135" s="226">
        <f t="shared" si="85"/>
        <v>3.3811</v>
      </c>
      <c r="BO135" s="226">
        <v>5.2750000000000004</v>
      </c>
      <c r="BP135" s="226">
        <v>0</v>
      </c>
      <c r="BQ135" s="226">
        <f t="shared" si="86"/>
        <v>5.2750000000000004</v>
      </c>
      <c r="BR135" s="228">
        <v>4.9005999999999998</v>
      </c>
      <c r="BS135" s="228">
        <v>0</v>
      </c>
      <c r="BT135" s="226">
        <f t="shared" si="87"/>
        <v>4.9005999999999998</v>
      </c>
      <c r="BU135" s="216">
        <v>4.8739999999999997</v>
      </c>
      <c r="BV135" s="216"/>
      <c r="BW135" s="217">
        <f>SUM(BU135:BV135)</f>
        <v>4.8739999999999997</v>
      </c>
      <c r="BX135" s="228">
        <v>5.5606999999999998</v>
      </c>
      <c r="BY135" s="228">
        <v>0</v>
      </c>
      <c r="BZ135" s="226">
        <f>SUM(BX135:BY135)</f>
        <v>5.5606999999999998</v>
      </c>
      <c r="CA135" s="216">
        <v>6.4240000000000004</v>
      </c>
      <c r="CB135" s="216"/>
      <c r="CC135" s="217">
        <f>SUM(CA135:CB135)</f>
        <v>6.4240000000000004</v>
      </c>
      <c r="CD135" s="216">
        <v>5.8783000000000003</v>
      </c>
      <c r="CE135" s="216"/>
      <c r="CF135" s="217">
        <f>SUM(CD135:CE135)</f>
        <v>5.8783000000000003</v>
      </c>
      <c r="CG135" s="216">
        <v>7.8567</v>
      </c>
      <c r="CH135" s="216"/>
      <c r="CI135" s="217">
        <f>SUM(CG135:CH135)</f>
        <v>7.8567</v>
      </c>
      <c r="CJ135" s="216">
        <v>7.9170999999999996</v>
      </c>
      <c r="CK135" s="216"/>
      <c r="CL135" s="217">
        <f>SUM(CJ135:CK135)</f>
        <v>7.9170999999999996</v>
      </c>
      <c r="CM135" s="216">
        <v>11.323700000000001</v>
      </c>
      <c r="CN135" s="216"/>
      <c r="CO135" s="217">
        <f>SUM(CM135:CN135)</f>
        <v>11.323700000000001</v>
      </c>
      <c r="CP135" s="216">
        <v>11.323700000000001</v>
      </c>
      <c r="CQ135" s="216"/>
      <c r="CR135" s="217">
        <f>SUM(CP135:CQ135)</f>
        <v>11.323700000000001</v>
      </c>
      <c r="GC135" s="120"/>
      <c r="GD135" s="120"/>
      <c r="GE135" s="120"/>
      <c r="GF135" s="120"/>
      <c r="GG135" s="120"/>
      <c r="GH135" s="120"/>
      <c r="GI135" s="120"/>
      <c r="GJ135" s="120"/>
      <c r="GK135" s="120"/>
      <c r="GL135" s="120"/>
      <c r="GM135" s="120"/>
      <c r="GN135" s="120"/>
      <c r="GO135" s="120"/>
      <c r="GP135" s="120"/>
      <c r="GQ135" s="120"/>
      <c r="GR135" s="120"/>
      <c r="GS135" s="120"/>
      <c r="GT135" s="120"/>
      <c r="GU135" s="120"/>
      <c r="GV135" s="120"/>
      <c r="GW135" s="120"/>
      <c r="GX135" s="120"/>
      <c r="GY135" s="120"/>
      <c r="GZ135" s="120"/>
      <c r="HA135" s="120"/>
      <c r="HB135" s="120"/>
      <c r="HC135" s="120"/>
      <c r="HD135" s="120"/>
      <c r="HE135" s="120"/>
      <c r="HF135" s="120"/>
      <c r="HG135" s="120"/>
      <c r="HH135" s="120"/>
      <c r="HI135" s="120"/>
      <c r="HJ135" s="120"/>
      <c r="HK135" s="120"/>
      <c r="HL135" s="120"/>
      <c r="HM135" s="120"/>
      <c r="HN135" s="120"/>
      <c r="HO135" s="120"/>
      <c r="HP135" s="120"/>
      <c r="HQ135" s="120"/>
      <c r="HR135" s="120"/>
      <c r="HS135" s="120"/>
      <c r="HT135" s="120"/>
      <c r="HU135" s="120"/>
      <c r="HV135" s="120"/>
      <c r="HW135" s="120"/>
      <c r="HX135" s="120"/>
      <c r="HY135" s="120"/>
      <c r="HZ135" s="120"/>
      <c r="IA135" s="120"/>
      <c r="IB135" s="120"/>
      <c r="IC135" s="120"/>
      <c r="ID135" s="120"/>
      <c r="IE135" s="120"/>
      <c r="IF135" s="120"/>
      <c r="IG135" s="120"/>
      <c r="IH135" s="120"/>
      <c r="II135" s="120"/>
      <c r="IJ135" s="120"/>
      <c r="IK135" s="120"/>
      <c r="IL135" s="120"/>
      <c r="IM135" s="120"/>
      <c r="IN135" s="120"/>
      <c r="IO135" s="120"/>
      <c r="IP135" s="120"/>
      <c r="IQ135" s="120"/>
      <c r="IR135" s="120"/>
      <c r="IS135" s="120"/>
      <c r="IT135" s="120"/>
      <c r="IU135" s="120"/>
      <c r="IV135" s="120"/>
      <c r="IW135" s="120"/>
      <c r="IX135" s="120"/>
      <c r="IY135" s="120"/>
      <c r="IZ135" s="120"/>
      <c r="JA135" s="120"/>
      <c r="JB135" s="120"/>
      <c r="JC135" s="120"/>
      <c r="JD135" s="120"/>
      <c r="JE135" s="120"/>
      <c r="JF135" s="120"/>
      <c r="JG135" s="120"/>
      <c r="JH135" s="120"/>
      <c r="JI135" s="120"/>
      <c r="JJ135" s="120"/>
      <c r="JK135" s="120"/>
      <c r="JL135" s="120"/>
      <c r="JM135" s="120"/>
      <c r="JN135" s="120"/>
      <c r="JO135" s="120"/>
      <c r="JP135" s="120"/>
      <c r="JQ135" s="120"/>
      <c r="JR135" s="120"/>
      <c r="JS135" s="120"/>
      <c r="JT135" s="120"/>
      <c r="JU135" s="120"/>
      <c r="JV135" s="120"/>
      <c r="JW135" s="120"/>
      <c r="JX135" s="120"/>
      <c r="JY135" s="120"/>
      <c r="JZ135" s="120"/>
      <c r="KA135" s="120"/>
      <c r="KB135" s="120"/>
      <c r="KC135" s="120"/>
      <c r="KD135" s="120"/>
      <c r="KE135" s="120"/>
      <c r="KF135" s="120"/>
      <c r="KG135" s="120"/>
      <c r="KH135" s="120"/>
      <c r="KI135" s="120"/>
      <c r="KJ135" s="120"/>
      <c r="KK135" s="120"/>
      <c r="KL135" s="120"/>
      <c r="KM135" s="120"/>
      <c r="KN135" s="120"/>
      <c r="KO135" s="120"/>
      <c r="KP135" s="120"/>
      <c r="KQ135" s="120"/>
      <c r="KR135" s="120"/>
      <c r="KS135" s="120"/>
      <c r="KT135" s="120"/>
      <c r="KU135" s="120"/>
      <c r="KV135" s="120"/>
      <c r="KW135" s="120"/>
      <c r="KX135" s="120"/>
      <c r="KY135" s="120"/>
      <c r="KZ135" s="120"/>
      <c r="LA135" s="120"/>
      <c r="LB135" s="120"/>
      <c r="LC135" s="120"/>
      <c r="LD135" s="120"/>
      <c r="LE135" s="120"/>
      <c r="LF135" s="120"/>
      <c r="LG135" s="120"/>
      <c r="LH135" s="120"/>
      <c r="LI135" s="120"/>
      <c r="LJ135" s="120"/>
      <c r="LK135" s="120"/>
      <c r="LL135" s="120"/>
      <c r="LM135" s="120"/>
      <c r="LN135" s="120"/>
      <c r="LO135" s="120"/>
      <c r="LP135" s="120"/>
      <c r="LQ135" s="120"/>
      <c r="LR135" s="120"/>
      <c r="LS135" s="120"/>
      <c r="LT135" s="120"/>
      <c r="LU135" s="120"/>
      <c r="LV135" s="120"/>
      <c r="LW135" s="120"/>
      <c r="LX135" s="120"/>
      <c r="LY135" s="120"/>
      <c r="LZ135" s="120"/>
      <c r="MA135" s="120"/>
      <c r="MB135" s="120"/>
      <c r="MC135" s="120"/>
      <c r="MD135" s="120"/>
      <c r="ME135" s="120"/>
      <c r="MF135" s="120"/>
      <c r="MG135" s="120"/>
      <c r="MH135" s="120"/>
      <c r="MI135" s="120"/>
      <c r="MJ135" s="120"/>
      <c r="MK135" s="120"/>
      <c r="ML135" s="120"/>
      <c r="MM135" s="120"/>
      <c r="MN135" s="120"/>
      <c r="MO135" s="120"/>
      <c r="MP135" s="120"/>
      <c r="MQ135" s="120"/>
      <c r="MR135" s="120"/>
      <c r="MS135" s="120"/>
      <c r="MT135" s="120"/>
      <c r="MU135" s="120"/>
      <c r="MV135" s="120"/>
      <c r="MW135" s="120"/>
      <c r="MX135" s="120"/>
      <c r="MY135" s="120"/>
      <c r="MZ135" s="120"/>
      <c r="NA135" s="120"/>
      <c r="NB135" s="120"/>
      <c r="NC135" s="120"/>
      <c r="ND135" s="120"/>
      <c r="NE135" s="120"/>
      <c r="NF135" s="120"/>
      <c r="NG135" s="120"/>
      <c r="NH135" s="120"/>
      <c r="NI135" s="120"/>
      <c r="NJ135" s="120"/>
      <c r="NK135" s="120"/>
      <c r="NL135" s="120"/>
      <c r="NM135" s="120"/>
      <c r="NN135" s="120"/>
      <c r="NO135" s="120"/>
      <c r="NP135" s="120"/>
      <c r="NQ135" s="120"/>
      <c r="NR135" s="120"/>
      <c r="NS135" s="120"/>
      <c r="NT135" s="120"/>
      <c r="NU135" s="120"/>
      <c r="NV135" s="120"/>
      <c r="NW135" s="120"/>
      <c r="NX135" s="120"/>
      <c r="NY135" s="120"/>
      <c r="NZ135" s="120"/>
      <c r="OA135" s="120"/>
      <c r="OB135" s="120"/>
      <c r="OC135" s="120"/>
      <c r="OD135" s="120"/>
      <c r="OE135" s="120"/>
      <c r="OF135" s="120"/>
      <c r="OG135" s="120"/>
      <c r="OH135" s="120"/>
      <c r="OI135" s="120"/>
      <c r="OJ135" s="120"/>
      <c r="OK135" s="120"/>
      <c r="OL135" s="120"/>
      <c r="OM135" s="120"/>
      <c r="ON135" s="120"/>
      <c r="OO135" s="120"/>
      <c r="OP135" s="120"/>
      <c r="OQ135" s="120"/>
      <c r="OR135" s="120"/>
      <c r="OS135" s="120"/>
      <c r="OT135" s="120"/>
      <c r="OU135" s="120"/>
      <c r="OV135" s="120"/>
      <c r="OW135" s="120"/>
      <c r="OX135" s="120"/>
      <c r="OY135" s="120"/>
      <c r="OZ135" s="120"/>
      <c r="PA135" s="120"/>
      <c r="PB135" s="120"/>
      <c r="PC135" s="120"/>
      <c r="PD135" s="120"/>
      <c r="PE135" s="120"/>
      <c r="PF135" s="120"/>
      <c r="PG135" s="120"/>
      <c r="PH135" s="120"/>
      <c r="PI135" s="120"/>
      <c r="PJ135" s="120"/>
      <c r="PK135" s="120"/>
      <c r="PL135" s="120"/>
      <c r="PM135" s="120"/>
      <c r="PN135" s="120"/>
      <c r="PO135" s="120"/>
      <c r="PP135" s="120"/>
      <c r="PQ135" s="120"/>
      <c r="PR135" s="120"/>
      <c r="PS135" s="120"/>
      <c r="PT135" s="120"/>
      <c r="PU135" s="120"/>
      <c r="PV135" s="120"/>
      <c r="PW135" s="120"/>
      <c r="PX135" s="120"/>
      <c r="PY135" s="120"/>
      <c r="PZ135" s="120"/>
      <c r="QA135" s="120"/>
      <c r="QB135" s="120"/>
      <c r="QC135" s="120"/>
      <c r="QD135" s="120"/>
      <c r="QE135" s="120"/>
      <c r="QF135" s="120"/>
      <c r="QG135" s="120"/>
      <c r="QH135" s="120"/>
      <c r="QI135" s="120"/>
      <c r="QJ135" s="120"/>
      <c r="QK135" s="120"/>
      <c r="QL135" s="120"/>
      <c r="QM135" s="120"/>
      <c r="QN135" s="120"/>
      <c r="QO135" s="120"/>
      <c r="QP135" s="120"/>
      <c r="QQ135" s="120"/>
      <c r="QR135" s="120"/>
      <c r="QS135" s="120"/>
      <c r="QT135" s="120"/>
      <c r="QU135" s="120"/>
      <c r="QV135" s="120"/>
      <c r="QW135" s="120"/>
      <c r="QX135" s="120"/>
      <c r="QY135" s="120"/>
      <c r="QZ135" s="120"/>
      <c r="RA135" s="120"/>
      <c r="RB135" s="120"/>
      <c r="RC135" s="120"/>
      <c r="RD135" s="120"/>
      <c r="RE135" s="120"/>
      <c r="RF135" s="120"/>
      <c r="RG135" s="120"/>
      <c r="RH135" s="120"/>
      <c r="RI135" s="120"/>
      <c r="RJ135" s="120"/>
      <c r="RK135" s="120"/>
      <c r="RL135" s="120"/>
      <c r="RM135" s="120"/>
      <c r="RN135" s="120"/>
      <c r="RO135" s="120"/>
      <c r="RP135" s="120"/>
      <c r="RQ135" s="120"/>
      <c r="RR135" s="120"/>
      <c r="RS135" s="120"/>
      <c r="RT135" s="120"/>
      <c r="RU135" s="120"/>
      <c r="RV135" s="120"/>
      <c r="RW135" s="120"/>
      <c r="RX135" s="120"/>
      <c r="RY135" s="120"/>
      <c r="RZ135" s="120"/>
      <c r="SA135" s="120"/>
      <c r="SB135" s="120"/>
      <c r="SC135" s="120"/>
      <c r="SD135" s="120"/>
      <c r="SE135" s="120"/>
      <c r="SF135" s="120"/>
      <c r="SG135" s="120"/>
      <c r="SH135" s="120"/>
      <c r="SI135" s="120"/>
      <c r="SJ135" s="120"/>
      <c r="SK135" s="120"/>
      <c r="SL135" s="120"/>
      <c r="SM135" s="120"/>
      <c r="SN135" s="120"/>
      <c r="SO135" s="120"/>
      <c r="SP135" s="120"/>
      <c r="SQ135" s="120"/>
      <c r="SR135" s="120"/>
      <c r="SS135" s="120"/>
      <c r="ST135" s="120"/>
      <c r="SU135" s="120"/>
      <c r="SV135" s="120"/>
      <c r="SW135" s="120"/>
      <c r="SX135" s="120"/>
      <c r="SY135" s="120"/>
      <c r="SZ135" s="120"/>
      <c r="TA135" s="120"/>
      <c r="TB135" s="120"/>
      <c r="TC135" s="120"/>
      <c r="TD135" s="120"/>
      <c r="TE135" s="120"/>
      <c r="TF135" s="120"/>
      <c r="TG135" s="120"/>
      <c r="TH135" s="120"/>
      <c r="TI135" s="120"/>
      <c r="TJ135" s="120"/>
      <c r="TK135" s="120"/>
      <c r="TL135" s="120"/>
      <c r="TM135" s="120"/>
      <c r="TN135" s="120"/>
      <c r="TO135" s="120"/>
      <c r="TP135" s="120"/>
      <c r="TQ135" s="120"/>
      <c r="TR135" s="120"/>
      <c r="TS135" s="120"/>
      <c r="TT135" s="120"/>
      <c r="TU135" s="120"/>
      <c r="TV135" s="120"/>
      <c r="TW135" s="120"/>
      <c r="TX135" s="120"/>
      <c r="TY135" s="120"/>
      <c r="TZ135" s="120"/>
      <c r="UA135" s="120"/>
      <c r="UB135" s="120"/>
      <c r="UC135" s="120"/>
      <c r="UD135" s="120"/>
      <c r="UE135" s="120"/>
      <c r="UF135" s="120"/>
      <c r="UG135" s="120"/>
    </row>
    <row r="136" spans="1:553" x14ac:dyDescent="0.25">
      <c r="A136" s="162" t="s">
        <v>82</v>
      </c>
      <c r="B136" s="31">
        <v>0</v>
      </c>
      <c r="C136" s="31">
        <v>2.0699999999999998</v>
      </c>
      <c r="D136" s="31">
        <v>2.0699999999999998</v>
      </c>
      <c r="E136" s="31">
        <v>0</v>
      </c>
      <c r="F136" s="31">
        <v>2.0154000000000001</v>
      </c>
      <c r="G136" s="31">
        <v>2.0154000000000001</v>
      </c>
      <c r="H136" s="31">
        <v>0</v>
      </c>
      <c r="I136" s="31">
        <v>0</v>
      </c>
      <c r="J136" s="31">
        <v>1.2902</v>
      </c>
      <c r="K136" s="127">
        <v>1.2902</v>
      </c>
      <c r="L136" s="127">
        <v>0</v>
      </c>
      <c r="M136" s="85">
        <v>0</v>
      </c>
      <c r="N136" s="85">
        <v>0.69020000000000004</v>
      </c>
      <c r="O136" s="85">
        <f t="shared" si="59"/>
        <v>0.69020000000000004</v>
      </c>
      <c r="P136" s="85"/>
      <c r="Q136" s="127">
        <v>0</v>
      </c>
      <c r="R136" s="127">
        <v>2.0154000000000001</v>
      </c>
      <c r="S136" s="127">
        <v>2.0154000000000001</v>
      </c>
      <c r="T136" s="127">
        <v>0</v>
      </c>
      <c r="U136" s="85">
        <v>0</v>
      </c>
      <c r="V136" s="85">
        <v>2.4</v>
      </c>
      <c r="W136" s="85">
        <f>V136+U136</f>
        <v>2.4</v>
      </c>
      <c r="X136" s="85">
        <v>0</v>
      </c>
      <c r="Y136" s="85">
        <v>0</v>
      </c>
      <c r="Z136" s="85">
        <v>2.0933999999999999</v>
      </c>
      <c r="AA136" s="41">
        <f>SUM(Y136:Z136)</f>
        <v>2.0933999999999999</v>
      </c>
      <c r="AB136" s="85">
        <v>2.9</v>
      </c>
      <c r="AC136" s="85">
        <v>0</v>
      </c>
      <c r="AD136" s="123">
        <f t="shared" si="78"/>
        <v>2.9</v>
      </c>
      <c r="AE136" s="127">
        <v>5</v>
      </c>
      <c r="AF136" s="127">
        <v>0</v>
      </c>
      <c r="AG136" s="123">
        <f t="shared" si="61"/>
        <v>5</v>
      </c>
      <c r="AH136" s="127">
        <v>4.4836</v>
      </c>
      <c r="AI136" s="127">
        <v>0</v>
      </c>
      <c r="AJ136" s="123">
        <f t="shared" si="62"/>
        <v>4.4836</v>
      </c>
      <c r="AK136" s="127">
        <v>4</v>
      </c>
      <c r="AL136" s="127">
        <v>0</v>
      </c>
      <c r="AM136" s="123">
        <f t="shared" si="65"/>
        <v>4</v>
      </c>
      <c r="AN136" s="127">
        <v>4.5</v>
      </c>
      <c r="AO136" s="127">
        <v>0</v>
      </c>
      <c r="AP136" s="123">
        <f t="shared" si="66"/>
        <v>4.5</v>
      </c>
      <c r="AQ136" s="123">
        <v>4.4995000000000003</v>
      </c>
      <c r="AR136" s="123">
        <v>0</v>
      </c>
      <c r="AS136" s="123">
        <f t="shared" si="79"/>
        <v>4.4995000000000003</v>
      </c>
      <c r="AT136" s="127">
        <v>4</v>
      </c>
      <c r="AU136" s="127">
        <v>0</v>
      </c>
      <c r="AV136" s="123">
        <f t="shared" si="67"/>
        <v>4</v>
      </c>
      <c r="AW136" s="127">
        <v>4</v>
      </c>
      <c r="AX136" s="127">
        <v>0</v>
      </c>
      <c r="AY136" s="123">
        <f t="shared" si="80"/>
        <v>4</v>
      </c>
      <c r="AZ136" s="219">
        <v>1.05</v>
      </c>
      <c r="BA136" s="219">
        <v>0</v>
      </c>
      <c r="BB136" s="226">
        <f t="shared" si="81"/>
        <v>1.05</v>
      </c>
      <c r="BC136" s="226">
        <v>0.96950000000000003</v>
      </c>
      <c r="BD136" s="226">
        <v>0</v>
      </c>
      <c r="BE136" s="226">
        <f t="shared" si="82"/>
        <v>0.96950000000000003</v>
      </c>
      <c r="BF136" s="219">
        <v>2.94</v>
      </c>
      <c r="BG136" s="219">
        <v>0</v>
      </c>
      <c r="BH136" s="226">
        <f t="shared" si="83"/>
        <v>2.94</v>
      </c>
      <c r="BI136" s="226">
        <v>7.1</v>
      </c>
      <c r="BJ136" s="226">
        <v>0</v>
      </c>
      <c r="BK136" s="226">
        <f t="shared" si="84"/>
        <v>7.1</v>
      </c>
      <c r="BL136" s="228">
        <v>7.1821000000000002</v>
      </c>
      <c r="BM136" s="228">
        <v>0</v>
      </c>
      <c r="BN136" s="226">
        <f t="shared" si="85"/>
        <v>7.1821000000000002</v>
      </c>
      <c r="BO136" s="226">
        <v>7.1</v>
      </c>
      <c r="BP136" s="226">
        <v>0</v>
      </c>
      <c r="BQ136" s="226">
        <f t="shared" si="86"/>
        <v>7.1</v>
      </c>
      <c r="BR136" s="228">
        <v>8.3024000000000004</v>
      </c>
      <c r="BS136" s="228">
        <v>0</v>
      </c>
      <c r="BT136" s="226">
        <f t="shared" si="87"/>
        <v>8.3024000000000004</v>
      </c>
      <c r="BU136" s="216">
        <v>8.2477</v>
      </c>
      <c r="BV136" s="216"/>
      <c r="BW136" s="217">
        <f>SUM(BU136:BV136)</f>
        <v>8.2477</v>
      </c>
      <c r="BX136" s="228">
        <v>18.010000000000002</v>
      </c>
      <c r="BY136" s="228">
        <v>0</v>
      </c>
      <c r="BZ136" s="226">
        <f>SUM(BX136:BY136)</f>
        <v>18.010000000000002</v>
      </c>
      <c r="CA136" s="216">
        <v>29.9114</v>
      </c>
      <c r="CB136" s="216"/>
      <c r="CC136" s="217">
        <f>SUM(CA136:CB136)</f>
        <v>29.9114</v>
      </c>
      <c r="CD136" s="216">
        <v>29.9892</v>
      </c>
      <c r="CE136" s="216"/>
      <c r="CF136" s="217">
        <f>SUM(CD136:CE136)</f>
        <v>29.9892</v>
      </c>
      <c r="CG136" s="216">
        <v>1E-4</v>
      </c>
      <c r="CH136" s="216"/>
      <c r="CI136" s="217">
        <f>SUM(CG136:CH136)</f>
        <v>1E-4</v>
      </c>
      <c r="CJ136" s="216">
        <v>0</v>
      </c>
      <c r="CK136" s="216"/>
      <c r="CL136" s="217">
        <f>SUM(CJ136:CK136)</f>
        <v>0</v>
      </c>
      <c r="CM136" s="216">
        <v>0</v>
      </c>
      <c r="CN136" s="216"/>
      <c r="CO136" s="217">
        <f>SUM(CM136:CN136)</f>
        <v>0</v>
      </c>
      <c r="CP136" s="216"/>
      <c r="CQ136" s="216"/>
      <c r="CR136" s="217">
        <f>SUM(CP136:CQ136)</f>
        <v>0</v>
      </c>
      <c r="GC136" s="120"/>
      <c r="GD136" s="120"/>
      <c r="GE136" s="120"/>
      <c r="GF136" s="120"/>
      <c r="GG136" s="120"/>
      <c r="GH136" s="120"/>
      <c r="GI136" s="120"/>
      <c r="GJ136" s="120"/>
      <c r="GK136" s="120"/>
      <c r="GL136" s="120"/>
      <c r="GM136" s="120"/>
      <c r="GN136" s="120"/>
      <c r="GO136" s="120"/>
      <c r="GP136" s="120"/>
      <c r="GQ136" s="120"/>
      <c r="GR136" s="120"/>
      <c r="GS136" s="120"/>
      <c r="GT136" s="120"/>
      <c r="GU136" s="120"/>
      <c r="GV136" s="120"/>
      <c r="GW136" s="120"/>
      <c r="GX136" s="120"/>
      <c r="GY136" s="120"/>
      <c r="GZ136" s="120"/>
      <c r="HA136" s="120"/>
      <c r="HB136" s="120"/>
      <c r="HC136" s="120"/>
      <c r="HD136" s="120"/>
      <c r="HE136" s="120"/>
      <c r="HF136" s="120"/>
      <c r="HG136" s="120"/>
      <c r="HH136" s="120"/>
      <c r="HI136" s="120"/>
      <c r="HJ136" s="120"/>
      <c r="HK136" s="120"/>
      <c r="HL136" s="120"/>
      <c r="HM136" s="120"/>
      <c r="HN136" s="120"/>
      <c r="HO136" s="120"/>
      <c r="HP136" s="120"/>
      <c r="HQ136" s="120"/>
      <c r="HR136" s="120"/>
      <c r="HS136" s="120"/>
      <c r="HT136" s="120"/>
      <c r="HU136" s="120"/>
      <c r="HV136" s="120"/>
      <c r="HW136" s="120"/>
      <c r="HX136" s="120"/>
      <c r="HY136" s="120"/>
      <c r="HZ136" s="120"/>
      <c r="IA136" s="120"/>
      <c r="IB136" s="120"/>
      <c r="IC136" s="120"/>
      <c r="ID136" s="120"/>
      <c r="IE136" s="120"/>
      <c r="IF136" s="120"/>
      <c r="IG136" s="120"/>
      <c r="IH136" s="120"/>
      <c r="II136" s="120"/>
      <c r="IJ136" s="120"/>
      <c r="IK136" s="120"/>
      <c r="IL136" s="120"/>
      <c r="IM136" s="120"/>
      <c r="IN136" s="120"/>
      <c r="IO136" s="120"/>
      <c r="IP136" s="120"/>
      <c r="IQ136" s="120"/>
      <c r="IR136" s="120"/>
      <c r="IS136" s="120"/>
      <c r="IT136" s="120"/>
      <c r="IU136" s="120"/>
      <c r="IV136" s="120"/>
      <c r="IW136" s="120"/>
      <c r="IX136" s="120"/>
      <c r="IY136" s="120"/>
      <c r="IZ136" s="120"/>
      <c r="JA136" s="120"/>
      <c r="JB136" s="120"/>
      <c r="JC136" s="120"/>
      <c r="JD136" s="120"/>
      <c r="JE136" s="120"/>
      <c r="JF136" s="120"/>
      <c r="JG136" s="120"/>
      <c r="JH136" s="120"/>
      <c r="JI136" s="120"/>
      <c r="JJ136" s="120"/>
      <c r="JK136" s="120"/>
      <c r="JL136" s="120"/>
      <c r="JM136" s="120"/>
      <c r="JN136" s="120"/>
      <c r="JO136" s="120"/>
      <c r="JP136" s="120"/>
      <c r="JQ136" s="120"/>
      <c r="JR136" s="120"/>
      <c r="JS136" s="120"/>
      <c r="JT136" s="120"/>
      <c r="JU136" s="120"/>
      <c r="JV136" s="120"/>
      <c r="JW136" s="120"/>
      <c r="JX136" s="120"/>
      <c r="JY136" s="120"/>
      <c r="JZ136" s="120"/>
      <c r="KA136" s="120"/>
      <c r="KB136" s="120"/>
      <c r="KC136" s="120"/>
      <c r="KD136" s="120"/>
      <c r="KE136" s="120"/>
      <c r="KF136" s="120"/>
      <c r="KG136" s="120"/>
      <c r="KH136" s="120"/>
      <c r="KI136" s="120"/>
      <c r="KJ136" s="120"/>
      <c r="KK136" s="120"/>
      <c r="KL136" s="120"/>
      <c r="KM136" s="120"/>
      <c r="KN136" s="120"/>
      <c r="KO136" s="120"/>
      <c r="KP136" s="120"/>
      <c r="KQ136" s="120"/>
      <c r="KR136" s="120"/>
      <c r="KS136" s="120"/>
      <c r="KT136" s="120"/>
      <c r="KU136" s="120"/>
      <c r="KV136" s="120"/>
      <c r="KW136" s="120"/>
      <c r="KX136" s="120"/>
      <c r="KY136" s="120"/>
      <c r="KZ136" s="120"/>
      <c r="LA136" s="120"/>
      <c r="LB136" s="120"/>
      <c r="LC136" s="120"/>
      <c r="LD136" s="120"/>
      <c r="LE136" s="120"/>
      <c r="LF136" s="120"/>
      <c r="LG136" s="120"/>
      <c r="LH136" s="120"/>
      <c r="LI136" s="120"/>
      <c r="LJ136" s="120"/>
      <c r="LK136" s="120"/>
      <c r="LL136" s="120"/>
      <c r="LM136" s="120"/>
      <c r="LN136" s="120"/>
      <c r="LO136" s="120"/>
      <c r="LP136" s="120"/>
      <c r="LQ136" s="120"/>
      <c r="LR136" s="120"/>
      <c r="LS136" s="120"/>
      <c r="LT136" s="120"/>
      <c r="LU136" s="120"/>
      <c r="LV136" s="120"/>
      <c r="LW136" s="120"/>
      <c r="LX136" s="120"/>
      <c r="LY136" s="120"/>
      <c r="LZ136" s="120"/>
      <c r="MA136" s="120"/>
      <c r="MB136" s="120"/>
      <c r="MC136" s="120"/>
      <c r="MD136" s="120"/>
      <c r="ME136" s="120"/>
      <c r="MF136" s="120"/>
      <c r="MG136" s="120"/>
      <c r="MH136" s="120"/>
      <c r="MI136" s="120"/>
      <c r="MJ136" s="120"/>
      <c r="MK136" s="120"/>
      <c r="ML136" s="120"/>
      <c r="MM136" s="120"/>
      <c r="MN136" s="120"/>
      <c r="MO136" s="120"/>
      <c r="MP136" s="120"/>
      <c r="MQ136" s="120"/>
      <c r="MR136" s="120"/>
      <c r="MS136" s="120"/>
      <c r="MT136" s="120"/>
      <c r="MU136" s="120"/>
      <c r="MV136" s="120"/>
      <c r="MW136" s="120"/>
      <c r="MX136" s="120"/>
      <c r="MY136" s="120"/>
      <c r="MZ136" s="120"/>
      <c r="NA136" s="120"/>
      <c r="NB136" s="120"/>
      <c r="NC136" s="120"/>
      <c r="ND136" s="120"/>
      <c r="NE136" s="120"/>
      <c r="NF136" s="120"/>
      <c r="NG136" s="120"/>
      <c r="NH136" s="120"/>
      <c r="NI136" s="120"/>
      <c r="NJ136" s="120"/>
      <c r="NK136" s="120"/>
      <c r="NL136" s="120"/>
      <c r="NM136" s="120"/>
      <c r="NN136" s="120"/>
      <c r="NO136" s="120"/>
      <c r="NP136" s="120"/>
      <c r="NQ136" s="120"/>
      <c r="NR136" s="120"/>
      <c r="NS136" s="120"/>
      <c r="NT136" s="120"/>
      <c r="NU136" s="120"/>
      <c r="NV136" s="120"/>
      <c r="NW136" s="120"/>
      <c r="NX136" s="120"/>
      <c r="NY136" s="120"/>
      <c r="NZ136" s="120"/>
      <c r="OA136" s="120"/>
      <c r="OB136" s="120"/>
      <c r="OC136" s="120"/>
      <c r="OD136" s="120"/>
      <c r="OE136" s="120"/>
      <c r="OF136" s="120"/>
      <c r="OG136" s="120"/>
      <c r="OH136" s="120"/>
      <c r="OI136" s="120"/>
      <c r="OJ136" s="120"/>
      <c r="OK136" s="120"/>
      <c r="OL136" s="120"/>
      <c r="OM136" s="120"/>
      <c r="ON136" s="120"/>
      <c r="OO136" s="120"/>
      <c r="OP136" s="120"/>
      <c r="OQ136" s="120"/>
      <c r="OR136" s="120"/>
      <c r="OS136" s="120"/>
      <c r="OT136" s="120"/>
      <c r="OU136" s="120"/>
      <c r="OV136" s="120"/>
      <c r="OW136" s="120"/>
      <c r="OX136" s="120"/>
      <c r="OY136" s="120"/>
      <c r="OZ136" s="120"/>
      <c r="PA136" s="120"/>
      <c r="PB136" s="120"/>
      <c r="PC136" s="120"/>
      <c r="PD136" s="120"/>
      <c r="PE136" s="120"/>
      <c r="PF136" s="120"/>
      <c r="PG136" s="120"/>
      <c r="PH136" s="120"/>
      <c r="PI136" s="120"/>
      <c r="PJ136" s="120"/>
      <c r="PK136" s="120"/>
      <c r="PL136" s="120"/>
      <c r="PM136" s="120"/>
      <c r="PN136" s="120"/>
      <c r="PO136" s="120"/>
      <c r="PP136" s="120"/>
      <c r="PQ136" s="120"/>
      <c r="PR136" s="120"/>
      <c r="PS136" s="120"/>
      <c r="PT136" s="120"/>
      <c r="PU136" s="120"/>
      <c r="PV136" s="120"/>
      <c r="PW136" s="120"/>
      <c r="PX136" s="120"/>
      <c r="PY136" s="120"/>
      <c r="PZ136" s="120"/>
      <c r="QA136" s="120"/>
      <c r="QB136" s="120"/>
      <c r="QC136" s="120"/>
      <c r="QD136" s="120"/>
      <c r="QE136" s="120"/>
      <c r="QF136" s="120"/>
      <c r="QG136" s="120"/>
      <c r="QH136" s="120"/>
      <c r="QI136" s="120"/>
      <c r="QJ136" s="120"/>
      <c r="QK136" s="120"/>
      <c r="QL136" s="120"/>
      <c r="QM136" s="120"/>
      <c r="QN136" s="120"/>
      <c r="QO136" s="120"/>
      <c r="QP136" s="120"/>
      <c r="QQ136" s="120"/>
      <c r="QR136" s="120"/>
      <c r="QS136" s="120"/>
      <c r="QT136" s="120"/>
      <c r="QU136" s="120"/>
      <c r="QV136" s="120"/>
      <c r="QW136" s="120"/>
      <c r="QX136" s="120"/>
      <c r="QY136" s="120"/>
      <c r="QZ136" s="120"/>
      <c r="RA136" s="120"/>
      <c r="RB136" s="120"/>
      <c r="RC136" s="120"/>
      <c r="RD136" s="120"/>
      <c r="RE136" s="120"/>
      <c r="RF136" s="120"/>
      <c r="RG136" s="120"/>
      <c r="RH136" s="120"/>
      <c r="RI136" s="120"/>
      <c r="RJ136" s="120"/>
      <c r="RK136" s="120"/>
      <c r="RL136" s="120"/>
      <c r="RM136" s="120"/>
      <c r="RN136" s="120"/>
      <c r="RO136" s="120"/>
      <c r="RP136" s="120"/>
      <c r="RQ136" s="120"/>
      <c r="RR136" s="120"/>
      <c r="RS136" s="120"/>
      <c r="RT136" s="120"/>
      <c r="RU136" s="120"/>
      <c r="RV136" s="120"/>
      <c r="RW136" s="120"/>
      <c r="RX136" s="120"/>
      <c r="RY136" s="120"/>
      <c r="RZ136" s="120"/>
      <c r="SA136" s="120"/>
      <c r="SB136" s="120"/>
      <c r="SC136" s="120"/>
      <c r="SD136" s="120"/>
      <c r="SE136" s="120"/>
      <c r="SF136" s="120"/>
      <c r="SG136" s="120"/>
      <c r="SH136" s="120"/>
      <c r="SI136" s="120"/>
      <c r="SJ136" s="120"/>
      <c r="SK136" s="120"/>
      <c r="SL136" s="120"/>
      <c r="SM136" s="120"/>
      <c r="SN136" s="120"/>
      <c r="SO136" s="120"/>
      <c r="SP136" s="120"/>
      <c r="SQ136" s="120"/>
      <c r="SR136" s="120"/>
      <c r="SS136" s="120"/>
      <c r="ST136" s="120"/>
      <c r="SU136" s="120"/>
      <c r="SV136" s="120"/>
      <c r="SW136" s="120"/>
      <c r="SX136" s="120"/>
      <c r="SY136" s="120"/>
      <c r="SZ136" s="120"/>
      <c r="TA136" s="120"/>
      <c r="TB136" s="120"/>
      <c r="TC136" s="120"/>
      <c r="TD136" s="120"/>
      <c r="TE136" s="120"/>
      <c r="TF136" s="120"/>
      <c r="TG136" s="120"/>
      <c r="TH136" s="120"/>
      <c r="TI136" s="120"/>
      <c r="TJ136" s="120"/>
      <c r="TK136" s="120"/>
      <c r="TL136" s="120"/>
      <c r="TM136" s="120"/>
      <c r="TN136" s="120"/>
      <c r="TO136" s="120"/>
      <c r="TP136" s="120"/>
      <c r="TQ136" s="120"/>
      <c r="TR136" s="120"/>
      <c r="TS136" s="120"/>
      <c r="TT136" s="120"/>
      <c r="TU136" s="120"/>
      <c r="TV136" s="120"/>
      <c r="TW136" s="120"/>
      <c r="TX136" s="120"/>
      <c r="TY136" s="120"/>
      <c r="TZ136" s="120"/>
      <c r="UA136" s="120"/>
      <c r="UB136" s="120"/>
      <c r="UC136" s="120"/>
      <c r="UD136" s="120"/>
      <c r="UE136" s="120"/>
      <c r="UF136" s="120"/>
      <c r="UG136" s="120"/>
    </row>
    <row r="137" spans="1:553" x14ac:dyDescent="0.25">
      <c r="A137" s="163" t="s">
        <v>83</v>
      </c>
      <c r="B137" s="31">
        <v>0</v>
      </c>
      <c r="C137" s="31">
        <v>0</v>
      </c>
      <c r="D137" s="31">
        <v>0</v>
      </c>
      <c r="E137" s="31">
        <v>0</v>
      </c>
      <c r="F137" s="31">
        <v>0.40060000000000001</v>
      </c>
      <c r="G137" s="31">
        <v>0.40060000000000001</v>
      </c>
      <c r="H137" s="31">
        <v>0</v>
      </c>
      <c r="I137" s="31">
        <v>0</v>
      </c>
      <c r="J137" s="31">
        <v>0.16669999999999999</v>
      </c>
      <c r="K137" s="127">
        <v>0.16669999999999999</v>
      </c>
      <c r="L137" s="127">
        <v>0</v>
      </c>
      <c r="M137" s="85">
        <v>0</v>
      </c>
      <c r="N137" s="85">
        <v>0.16669999999999999</v>
      </c>
      <c r="O137" s="85">
        <f>N137+M137</f>
        <v>0.16669999999999999</v>
      </c>
      <c r="P137" s="85"/>
      <c r="Q137" s="127">
        <v>0</v>
      </c>
      <c r="R137" s="127">
        <v>1E-4</v>
      </c>
      <c r="S137" s="127">
        <v>1E-4</v>
      </c>
      <c r="T137" s="127">
        <v>0</v>
      </c>
      <c r="U137" s="85">
        <v>0</v>
      </c>
      <c r="V137" s="85">
        <v>0</v>
      </c>
      <c r="W137" s="85">
        <v>0</v>
      </c>
      <c r="X137" s="85">
        <v>0</v>
      </c>
      <c r="Y137" s="85"/>
      <c r="Z137" s="85"/>
      <c r="AA137" s="41"/>
      <c r="AB137" s="85">
        <v>0</v>
      </c>
      <c r="AC137" s="85">
        <v>0</v>
      </c>
      <c r="AD137" s="123">
        <f t="shared" si="78"/>
        <v>0</v>
      </c>
      <c r="AE137" s="127"/>
      <c r="AF137" s="127"/>
      <c r="AG137" s="123">
        <f t="shared" si="61"/>
        <v>0</v>
      </c>
      <c r="AH137" s="127">
        <v>0</v>
      </c>
      <c r="AI137" s="127">
        <v>0</v>
      </c>
      <c r="AJ137" s="123">
        <f t="shared" si="62"/>
        <v>0</v>
      </c>
      <c r="AK137" s="127"/>
      <c r="AL137" s="127"/>
      <c r="AM137" s="123">
        <f t="shared" si="65"/>
        <v>0</v>
      </c>
      <c r="AN137" s="127">
        <v>0</v>
      </c>
      <c r="AO137" s="127">
        <v>0</v>
      </c>
      <c r="AP137" s="123">
        <f t="shared" si="66"/>
        <v>0</v>
      </c>
      <c r="AQ137" s="123">
        <v>0</v>
      </c>
      <c r="AR137" s="123">
        <v>0</v>
      </c>
      <c r="AS137" s="123">
        <f t="shared" si="79"/>
        <v>0</v>
      </c>
      <c r="AT137" s="127">
        <v>0</v>
      </c>
      <c r="AU137" s="127">
        <v>0</v>
      </c>
      <c r="AV137" s="123">
        <f t="shared" si="67"/>
        <v>0</v>
      </c>
      <c r="AW137" s="127">
        <v>0</v>
      </c>
      <c r="AX137" s="127">
        <v>0</v>
      </c>
      <c r="AY137" s="123">
        <f t="shared" si="80"/>
        <v>0</v>
      </c>
      <c r="AZ137" s="219">
        <v>0</v>
      </c>
      <c r="BA137" s="219">
        <v>0</v>
      </c>
      <c r="BB137" s="226">
        <f t="shared" si="81"/>
        <v>0</v>
      </c>
      <c r="BC137" s="219">
        <v>0</v>
      </c>
      <c r="BD137" s="219">
        <v>0</v>
      </c>
      <c r="BE137" s="226">
        <f t="shared" si="82"/>
        <v>0</v>
      </c>
      <c r="BF137" s="219">
        <v>0</v>
      </c>
      <c r="BG137" s="219">
        <v>0</v>
      </c>
      <c r="BH137" s="226">
        <f t="shared" si="83"/>
        <v>0</v>
      </c>
      <c r="BI137" s="219">
        <v>0</v>
      </c>
      <c r="BJ137" s="219">
        <v>0</v>
      </c>
      <c r="BK137" s="226">
        <f t="shared" si="84"/>
        <v>0</v>
      </c>
      <c r="BL137" s="141"/>
      <c r="BM137" s="141"/>
      <c r="BN137" s="141">
        <f t="shared" si="85"/>
        <v>0</v>
      </c>
      <c r="BO137" s="142">
        <v>0</v>
      </c>
      <c r="BP137" s="142">
        <v>0</v>
      </c>
      <c r="BQ137" s="141">
        <f t="shared" si="86"/>
        <v>0</v>
      </c>
      <c r="BR137" s="143"/>
      <c r="BS137" s="143"/>
      <c r="BT137" s="141">
        <f t="shared" si="87"/>
        <v>0</v>
      </c>
      <c r="BU137" s="145"/>
      <c r="BV137" s="145"/>
      <c r="BW137" s="141"/>
      <c r="BX137" s="143"/>
      <c r="BY137" s="143"/>
      <c r="BZ137" s="143"/>
      <c r="CA137" s="143"/>
      <c r="CB137" s="143"/>
      <c r="CC137" s="147"/>
      <c r="CD137" s="143"/>
      <c r="CE137" s="143"/>
      <c r="CF137" s="143"/>
      <c r="CG137" s="143"/>
      <c r="CH137" s="143"/>
      <c r="CI137" s="147"/>
      <c r="CJ137" s="143"/>
      <c r="CK137" s="143"/>
      <c r="CL137" s="143"/>
      <c r="CM137" s="143"/>
      <c r="CN137" s="143"/>
      <c r="CO137" s="143"/>
      <c r="CP137" s="143"/>
      <c r="CQ137" s="143"/>
      <c r="CR137" s="143"/>
      <c r="GC137" s="120"/>
      <c r="GD137" s="120"/>
      <c r="GE137" s="120"/>
      <c r="GF137" s="120"/>
      <c r="GG137" s="120"/>
      <c r="GH137" s="120"/>
      <c r="GI137" s="120"/>
      <c r="GJ137" s="120"/>
      <c r="GK137" s="120"/>
      <c r="GL137" s="120"/>
      <c r="GM137" s="120"/>
      <c r="GN137" s="120"/>
      <c r="GO137" s="120"/>
      <c r="GP137" s="120"/>
      <c r="GQ137" s="120"/>
      <c r="GR137" s="120"/>
      <c r="GS137" s="120"/>
      <c r="GT137" s="120"/>
      <c r="GU137" s="120"/>
      <c r="GV137" s="120"/>
      <c r="GW137" s="120"/>
      <c r="GX137" s="120"/>
      <c r="GY137" s="120"/>
      <c r="GZ137" s="120"/>
      <c r="HA137" s="120"/>
      <c r="HB137" s="120"/>
      <c r="HC137" s="120"/>
      <c r="HD137" s="120"/>
      <c r="HE137" s="120"/>
      <c r="HF137" s="120"/>
      <c r="HG137" s="120"/>
      <c r="HH137" s="120"/>
      <c r="HI137" s="120"/>
      <c r="HJ137" s="120"/>
      <c r="HK137" s="120"/>
      <c r="HL137" s="120"/>
      <c r="HM137" s="120"/>
      <c r="HN137" s="120"/>
      <c r="HO137" s="120"/>
      <c r="HP137" s="120"/>
      <c r="HQ137" s="120"/>
      <c r="HR137" s="120"/>
      <c r="HS137" s="120"/>
      <c r="HT137" s="120"/>
      <c r="HU137" s="120"/>
      <c r="HV137" s="120"/>
      <c r="HW137" s="120"/>
      <c r="HX137" s="120"/>
      <c r="HY137" s="120"/>
      <c r="HZ137" s="120"/>
      <c r="IA137" s="120"/>
      <c r="IB137" s="120"/>
      <c r="IC137" s="120"/>
      <c r="ID137" s="120"/>
      <c r="IE137" s="120"/>
      <c r="IF137" s="120"/>
      <c r="IG137" s="120"/>
      <c r="IH137" s="120"/>
      <c r="II137" s="120"/>
      <c r="IJ137" s="120"/>
      <c r="IK137" s="120"/>
      <c r="IL137" s="120"/>
      <c r="IM137" s="120"/>
      <c r="IN137" s="120"/>
      <c r="IO137" s="120"/>
      <c r="IP137" s="120"/>
      <c r="IQ137" s="120"/>
      <c r="IR137" s="120"/>
      <c r="IS137" s="120"/>
      <c r="IT137" s="120"/>
      <c r="IU137" s="120"/>
      <c r="IV137" s="120"/>
      <c r="IW137" s="120"/>
      <c r="IX137" s="120"/>
      <c r="IY137" s="120"/>
      <c r="IZ137" s="120"/>
      <c r="JA137" s="120"/>
      <c r="JB137" s="120"/>
      <c r="JC137" s="120"/>
      <c r="JD137" s="120"/>
      <c r="JE137" s="120"/>
      <c r="JF137" s="120"/>
      <c r="JG137" s="120"/>
      <c r="JH137" s="120"/>
      <c r="JI137" s="120"/>
      <c r="JJ137" s="120"/>
      <c r="JK137" s="120"/>
      <c r="JL137" s="120"/>
      <c r="JM137" s="120"/>
      <c r="JN137" s="120"/>
      <c r="JO137" s="120"/>
      <c r="JP137" s="120"/>
      <c r="JQ137" s="120"/>
      <c r="JR137" s="120"/>
      <c r="JS137" s="120"/>
      <c r="JT137" s="120"/>
      <c r="JU137" s="120"/>
      <c r="JV137" s="120"/>
      <c r="JW137" s="120"/>
      <c r="JX137" s="120"/>
      <c r="JY137" s="120"/>
      <c r="JZ137" s="120"/>
      <c r="KA137" s="120"/>
      <c r="KB137" s="120"/>
      <c r="KC137" s="120"/>
      <c r="KD137" s="120"/>
      <c r="KE137" s="120"/>
      <c r="KF137" s="120"/>
      <c r="KG137" s="120"/>
      <c r="KH137" s="120"/>
      <c r="KI137" s="120"/>
      <c r="KJ137" s="120"/>
      <c r="KK137" s="120"/>
      <c r="KL137" s="120"/>
      <c r="KM137" s="120"/>
      <c r="KN137" s="120"/>
      <c r="KO137" s="120"/>
      <c r="KP137" s="120"/>
      <c r="KQ137" s="120"/>
      <c r="KR137" s="120"/>
      <c r="KS137" s="120"/>
      <c r="KT137" s="120"/>
      <c r="KU137" s="120"/>
      <c r="KV137" s="120"/>
      <c r="KW137" s="120"/>
      <c r="KX137" s="120"/>
      <c r="KY137" s="120"/>
      <c r="KZ137" s="120"/>
      <c r="LA137" s="120"/>
      <c r="LB137" s="120"/>
      <c r="LC137" s="120"/>
      <c r="LD137" s="120"/>
      <c r="LE137" s="120"/>
      <c r="LF137" s="120"/>
      <c r="LG137" s="120"/>
      <c r="LH137" s="120"/>
      <c r="LI137" s="120"/>
      <c r="LJ137" s="120"/>
      <c r="LK137" s="120"/>
      <c r="LL137" s="120"/>
      <c r="LM137" s="120"/>
      <c r="LN137" s="120"/>
      <c r="LO137" s="120"/>
      <c r="LP137" s="120"/>
      <c r="LQ137" s="120"/>
      <c r="LR137" s="120"/>
      <c r="LS137" s="120"/>
      <c r="LT137" s="120"/>
      <c r="LU137" s="120"/>
      <c r="LV137" s="120"/>
      <c r="LW137" s="120"/>
      <c r="LX137" s="120"/>
      <c r="LY137" s="120"/>
      <c r="LZ137" s="120"/>
      <c r="MA137" s="120"/>
      <c r="MB137" s="120"/>
      <c r="MC137" s="120"/>
      <c r="MD137" s="120"/>
      <c r="ME137" s="120"/>
      <c r="MF137" s="120"/>
      <c r="MG137" s="120"/>
      <c r="MH137" s="120"/>
      <c r="MI137" s="120"/>
      <c r="MJ137" s="120"/>
      <c r="MK137" s="120"/>
      <c r="ML137" s="120"/>
      <c r="MM137" s="120"/>
      <c r="MN137" s="120"/>
      <c r="MO137" s="120"/>
      <c r="MP137" s="120"/>
      <c r="MQ137" s="120"/>
      <c r="MR137" s="120"/>
      <c r="MS137" s="120"/>
      <c r="MT137" s="120"/>
      <c r="MU137" s="120"/>
      <c r="MV137" s="120"/>
      <c r="MW137" s="120"/>
      <c r="MX137" s="120"/>
      <c r="MY137" s="120"/>
      <c r="MZ137" s="120"/>
      <c r="NA137" s="120"/>
      <c r="NB137" s="120"/>
      <c r="NC137" s="120"/>
      <c r="ND137" s="120"/>
      <c r="NE137" s="120"/>
      <c r="NF137" s="120"/>
      <c r="NG137" s="120"/>
      <c r="NH137" s="120"/>
      <c r="NI137" s="120"/>
      <c r="NJ137" s="120"/>
      <c r="NK137" s="120"/>
      <c r="NL137" s="120"/>
      <c r="NM137" s="120"/>
      <c r="NN137" s="120"/>
      <c r="NO137" s="120"/>
      <c r="NP137" s="120"/>
      <c r="NQ137" s="120"/>
      <c r="NR137" s="120"/>
      <c r="NS137" s="120"/>
      <c r="NT137" s="120"/>
      <c r="NU137" s="120"/>
      <c r="NV137" s="120"/>
      <c r="NW137" s="120"/>
      <c r="NX137" s="120"/>
      <c r="NY137" s="120"/>
      <c r="NZ137" s="120"/>
      <c r="OA137" s="120"/>
      <c r="OB137" s="120"/>
      <c r="OC137" s="120"/>
      <c r="OD137" s="120"/>
      <c r="OE137" s="120"/>
      <c r="OF137" s="120"/>
      <c r="OG137" s="120"/>
      <c r="OH137" s="120"/>
      <c r="OI137" s="120"/>
      <c r="OJ137" s="120"/>
      <c r="OK137" s="120"/>
      <c r="OL137" s="120"/>
      <c r="OM137" s="120"/>
      <c r="ON137" s="120"/>
      <c r="OO137" s="120"/>
      <c r="OP137" s="120"/>
      <c r="OQ137" s="120"/>
      <c r="OR137" s="120"/>
      <c r="OS137" s="120"/>
      <c r="OT137" s="120"/>
      <c r="OU137" s="120"/>
      <c r="OV137" s="120"/>
      <c r="OW137" s="120"/>
      <c r="OX137" s="120"/>
      <c r="OY137" s="120"/>
      <c r="OZ137" s="120"/>
      <c r="PA137" s="120"/>
      <c r="PB137" s="120"/>
      <c r="PC137" s="120"/>
      <c r="PD137" s="120"/>
      <c r="PE137" s="120"/>
      <c r="PF137" s="120"/>
      <c r="PG137" s="120"/>
      <c r="PH137" s="120"/>
      <c r="PI137" s="120"/>
      <c r="PJ137" s="120"/>
      <c r="PK137" s="120"/>
      <c r="PL137" s="120"/>
      <c r="PM137" s="120"/>
      <c r="PN137" s="120"/>
      <c r="PO137" s="120"/>
      <c r="PP137" s="120"/>
      <c r="PQ137" s="120"/>
      <c r="PR137" s="120"/>
      <c r="PS137" s="120"/>
      <c r="PT137" s="120"/>
      <c r="PU137" s="120"/>
      <c r="PV137" s="120"/>
      <c r="PW137" s="120"/>
      <c r="PX137" s="120"/>
      <c r="PY137" s="120"/>
      <c r="PZ137" s="120"/>
      <c r="QA137" s="120"/>
      <c r="QB137" s="120"/>
      <c r="QC137" s="120"/>
      <c r="QD137" s="120"/>
      <c r="QE137" s="120"/>
      <c r="QF137" s="120"/>
      <c r="QG137" s="120"/>
      <c r="QH137" s="120"/>
      <c r="QI137" s="120"/>
      <c r="QJ137" s="120"/>
      <c r="QK137" s="120"/>
      <c r="QL137" s="120"/>
      <c r="QM137" s="120"/>
      <c r="QN137" s="120"/>
      <c r="QO137" s="120"/>
      <c r="QP137" s="120"/>
      <c r="QQ137" s="120"/>
      <c r="QR137" s="120"/>
      <c r="QS137" s="120"/>
      <c r="QT137" s="120"/>
      <c r="QU137" s="120"/>
      <c r="QV137" s="120"/>
      <c r="QW137" s="120"/>
      <c r="QX137" s="120"/>
      <c r="QY137" s="120"/>
      <c r="QZ137" s="120"/>
      <c r="RA137" s="120"/>
      <c r="RB137" s="120"/>
      <c r="RC137" s="120"/>
      <c r="RD137" s="120"/>
      <c r="RE137" s="120"/>
      <c r="RF137" s="120"/>
      <c r="RG137" s="120"/>
      <c r="RH137" s="120"/>
      <c r="RI137" s="120"/>
      <c r="RJ137" s="120"/>
      <c r="RK137" s="120"/>
      <c r="RL137" s="120"/>
      <c r="RM137" s="120"/>
      <c r="RN137" s="120"/>
      <c r="RO137" s="120"/>
      <c r="RP137" s="120"/>
      <c r="RQ137" s="120"/>
      <c r="RR137" s="120"/>
      <c r="RS137" s="120"/>
      <c r="RT137" s="120"/>
      <c r="RU137" s="120"/>
      <c r="RV137" s="120"/>
      <c r="RW137" s="120"/>
      <c r="RX137" s="120"/>
      <c r="RY137" s="120"/>
      <c r="RZ137" s="120"/>
      <c r="SA137" s="120"/>
      <c r="SB137" s="120"/>
      <c r="SC137" s="120"/>
      <c r="SD137" s="120"/>
      <c r="SE137" s="120"/>
      <c r="SF137" s="120"/>
      <c r="SG137" s="120"/>
      <c r="SH137" s="120"/>
      <c r="SI137" s="120"/>
      <c r="SJ137" s="120"/>
      <c r="SK137" s="120"/>
      <c r="SL137" s="120"/>
      <c r="SM137" s="120"/>
      <c r="SN137" s="120"/>
      <c r="SO137" s="120"/>
      <c r="SP137" s="120"/>
      <c r="SQ137" s="120"/>
      <c r="SR137" s="120"/>
      <c r="SS137" s="120"/>
      <c r="ST137" s="120"/>
      <c r="SU137" s="120"/>
      <c r="SV137" s="120"/>
      <c r="SW137" s="120"/>
      <c r="SX137" s="120"/>
      <c r="SY137" s="120"/>
      <c r="SZ137" s="120"/>
      <c r="TA137" s="120"/>
      <c r="TB137" s="120"/>
      <c r="TC137" s="120"/>
      <c r="TD137" s="120"/>
      <c r="TE137" s="120"/>
      <c r="TF137" s="120"/>
      <c r="TG137" s="120"/>
      <c r="TH137" s="120"/>
      <c r="TI137" s="120"/>
      <c r="TJ137" s="120"/>
      <c r="TK137" s="120"/>
      <c r="TL137" s="120"/>
      <c r="TM137" s="120"/>
      <c r="TN137" s="120"/>
      <c r="TO137" s="120"/>
      <c r="TP137" s="120"/>
      <c r="TQ137" s="120"/>
      <c r="TR137" s="120"/>
      <c r="TS137" s="120"/>
      <c r="TT137" s="120"/>
      <c r="TU137" s="120"/>
      <c r="TV137" s="120"/>
      <c r="TW137" s="120"/>
      <c r="TX137" s="120"/>
      <c r="TY137" s="120"/>
      <c r="TZ137" s="120"/>
      <c r="UA137" s="120"/>
      <c r="UB137" s="120"/>
      <c r="UC137" s="120"/>
      <c r="UD137" s="120"/>
      <c r="UE137" s="120"/>
      <c r="UF137" s="120"/>
      <c r="UG137" s="120"/>
    </row>
    <row r="138" spans="1:553" x14ac:dyDescent="0.25">
      <c r="A138" s="162" t="s">
        <v>84</v>
      </c>
      <c r="B138" s="31">
        <v>0</v>
      </c>
      <c r="C138" s="31">
        <v>0.8</v>
      </c>
      <c r="D138" s="31">
        <v>0.8</v>
      </c>
      <c r="E138" s="31">
        <v>0</v>
      </c>
      <c r="F138" s="31">
        <v>0.8</v>
      </c>
      <c r="G138" s="31">
        <v>0.8</v>
      </c>
      <c r="H138" s="31">
        <v>0</v>
      </c>
      <c r="I138" s="31">
        <v>0</v>
      </c>
      <c r="J138" s="31">
        <v>0.63</v>
      </c>
      <c r="K138" s="127">
        <v>0.63</v>
      </c>
      <c r="L138" s="127">
        <v>0</v>
      </c>
      <c r="M138" s="85">
        <v>0</v>
      </c>
      <c r="N138" s="85">
        <v>0.8</v>
      </c>
      <c r="O138" s="85">
        <f t="shared" si="59"/>
        <v>0.8</v>
      </c>
      <c r="P138" s="85"/>
      <c r="Q138" s="127">
        <v>0</v>
      </c>
      <c r="R138" s="127">
        <v>0.8</v>
      </c>
      <c r="S138" s="127">
        <v>0.8</v>
      </c>
      <c r="T138" s="127">
        <v>0</v>
      </c>
      <c r="U138" s="85">
        <v>0</v>
      </c>
      <c r="V138" s="85">
        <v>0.8</v>
      </c>
      <c r="W138" s="85">
        <f>V138+U138</f>
        <v>0.8</v>
      </c>
      <c r="X138" s="85">
        <v>0</v>
      </c>
      <c r="Y138" s="85">
        <v>0</v>
      </c>
      <c r="Z138" s="85">
        <v>0.4</v>
      </c>
      <c r="AA138" s="41">
        <v>0.4</v>
      </c>
      <c r="AB138" s="85">
        <v>0.8</v>
      </c>
      <c r="AC138" s="85">
        <v>0</v>
      </c>
      <c r="AD138" s="123">
        <f t="shared" si="78"/>
        <v>0.8</v>
      </c>
      <c r="AE138" s="127">
        <v>1</v>
      </c>
      <c r="AF138" s="127">
        <v>0</v>
      </c>
      <c r="AG138" s="123">
        <f t="shared" si="61"/>
        <v>1</v>
      </c>
      <c r="AH138" s="127">
        <v>0.81850000000000001</v>
      </c>
      <c r="AI138" s="127">
        <v>0</v>
      </c>
      <c r="AJ138" s="123">
        <f t="shared" si="62"/>
        <v>0.81850000000000001</v>
      </c>
      <c r="AK138" s="127">
        <v>1</v>
      </c>
      <c r="AL138" s="127">
        <v>0</v>
      </c>
      <c r="AM138" s="123">
        <f t="shared" si="65"/>
        <v>1</v>
      </c>
      <c r="AN138" s="127">
        <v>0.55000000000000004</v>
      </c>
      <c r="AO138" s="127">
        <v>0</v>
      </c>
      <c r="AP138" s="123">
        <f t="shared" si="66"/>
        <v>0.55000000000000004</v>
      </c>
      <c r="AQ138" s="123">
        <v>0.52100000000000002</v>
      </c>
      <c r="AR138" s="123">
        <v>0</v>
      </c>
      <c r="AS138" s="123">
        <f t="shared" si="79"/>
        <v>0.52100000000000002</v>
      </c>
      <c r="AT138" s="127">
        <v>1</v>
      </c>
      <c r="AU138" s="127">
        <v>0</v>
      </c>
      <c r="AV138" s="123">
        <f t="shared" si="67"/>
        <v>1</v>
      </c>
      <c r="AW138" s="127">
        <v>1</v>
      </c>
      <c r="AX138" s="127">
        <v>0</v>
      </c>
      <c r="AY138" s="123">
        <f t="shared" si="80"/>
        <v>1</v>
      </c>
      <c r="AZ138" s="219">
        <v>1.25</v>
      </c>
      <c r="BA138" s="219">
        <v>0</v>
      </c>
      <c r="BB138" s="226">
        <f t="shared" si="81"/>
        <v>1.25</v>
      </c>
      <c r="BC138" s="226">
        <v>1.2004999999999999</v>
      </c>
      <c r="BD138" s="226">
        <v>0</v>
      </c>
      <c r="BE138" s="226">
        <f t="shared" si="82"/>
        <v>1.2004999999999999</v>
      </c>
      <c r="BF138" s="219">
        <v>1</v>
      </c>
      <c r="BG138" s="219">
        <v>0</v>
      </c>
      <c r="BH138" s="226">
        <f t="shared" si="83"/>
        <v>1</v>
      </c>
      <c r="BI138" s="226">
        <v>0.78</v>
      </c>
      <c r="BJ138" s="226">
        <v>0</v>
      </c>
      <c r="BK138" s="226">
        <f t="shared" si="84"/>
        <v>0.78</v>
      </c>
      <c r="BL138" s="228">
        <v>0.1895</v>
      </c>
      <c r="BM138" s="228">
        <v>0</v>
      </c>
      <c r="BN138" s="226">
        <f t="shared" si="85"/>
        <v>0.1895</v>
      </c>
      <c r="BO138" s="226">
        <v>1</v>
      </c>
      <c r="BP138" s="226">
        <v>0</v>
      </c>
      <c r="BQ138" s="226">
        <f t="shared" si="86"/>
        <v>1</v>
      </c>
      <c r="BR138" s="228">
        <v>0</v>
      </c>
      <c r="BS138" s="228">
        <v>0</v>
      </c>
      <c r="BT138" s="226">
        <f t="shared" si="87"/>
        <v>0</v>
      </c>
      <c r="BU138" s="216">
        <v>0</v>
      </c>
      <c r="BV138" s="216"/>
      <c r="BW138" s="217">
        <f>SUM(BU138:BV138)</f>
        <v>0</v>
      </c>
      <c r="BX138" s="228">
        <v>0</v>
      </c>
      <c r="BY138" s="228">
        <v>0</v>
      </c>
      <c r="BZ138" s="226">
        <f>SUM(BX138:BY138)</f>
        <v>0</v>
      </c>
      <c r="CA138" s="216">
        <v>0</v>
      </c>
      <c r="CB138" s="216"/>
      <c r="CC138" s="217">
        <f>SUM(CA138:CB138)</f>
        <v>0</v>
      </c>
      <c r="CD138" s="216"/>
      <c r="CE138" s="216"/>
      <c r="CF138" s="217">
        <f>SUM(CD138:CE138)</f>
        <v>0</v>
      </c>
      <c r="CG138" s="216">
        <v>0</v>
      </c>
      <c r="CH138" s="216"/>
      <c r="CI138" s="217">
        <f>SUM(CG138:CH138)</f>
        <v>0</v>
      </c>
      <c r="CJ138" s="216"/>
      <c r="CK138" s="216"/>
      <c r="CL138" s="217">
        <f>SUM(CJ138:CK138)</f>
        <v>0</v>
      </c>
      <c r="CM138" s="216"/>
      <c r="CN138" s="216"/>
      <c r="CO138" s="217">
        <f>SUM(CM138:CN138)</f>
        <v>0</v>
      </c>
      <c r="CP138" s="216"/>
      <c r="CQ138" s="216"/>
      <c r="CR138" s="217">
        <f>SUM(CP138:CQ138)</f>
        <v>0</v>
      </c>
      <c r="GC138" s="120"/>
      <c r="GD138" s="120"/>
      <c r="GE138" s="120"/>
      <c r="GF138" s="120"/>
      <c r="GG138" s="120"/>
      <c r="GH138" s="120"/>
      <c r="GI138" s="120"/>
      <c r="GJ138" s="120"/>
      <c r="GK138" s="120"/>
      <c r="GL138" s="120"/>
      <c r="GM138" s="120"/>
      <c r="GN138" s="120"/>
      <c r="GO138" s="120"/>
      <c r="GP138" s="120"/>
      <c r="GQ138" s="120"/>
      <c r="GR138" s="120"/>
      <c r="GS138" s="120"/>
      <c r="GT138" s="120"/>
      <c r="GU138" s="120"/>
      <c r="GV138" s="120"/>
      <c r="GW138" s="120"/>
      <c r="GX138" s="120"/>
      <c r="GY138" s="120"/>
      <c r="GZ138" s="120"/>
      <c r="HA138" s="120"/>
      <c r="HB138" s="120"/>
      <c r="HC138" s="120"/>
      <c r="HD138" s="120"/>
      <c r="HE138" s="120"/>
      <c r="HF138" s="120"/>
      <c r="HG138" s="120"/>
      <c r="HH138" s="120"/>
      <c r="HI138" s="120"/>
      <c r="HJ138" s="120"/>
      <c r="HK138" s="120"/>
      <c r="HL138" s="120"/>
      <c r="HM138" s="120"/>
      <c r="HN138" s="120"/>
      <c r="HO138" s="120"/>
      <c r="HP138" s="120"/>
      <c r="HQ138" s="120"/>
      <c r="HR138" s="120"/>
      <c r="HS138" s="120"/>
      <c r="HT138" s="120"/>
      <c r="HU138" s="120"/>
      <c r="HV138" s="120"/>
      <c r="HW138" s="120"/>
      <c r="HX138" s="120"/>
      <c r="HY138" s="120"/>
      <c r="HZ138" s="120"/>
      <c r="IA138" s="120"/>
      <c r="IB138" s="120"/>
      <c r="IC138" s="120"/>
      <c r="ID138" s="120"/>
      <c r="IE138" s="120"/>
      <c r="IF138" s="120"/>
      <c r="IG138" s="120"/>
      <c r="IH138" s="120"/>
      <c r="II138" s="120"/>
      <c r="IJ138" s="120"/>
      <c r="IK138" s="120"/>
      <c r="IL138" s="120"/>
      <c r="IM138" s="120"/>
      <c r="IN138" s="120"/>
      <c r="IO138" s="120"/>
      <c r="IP138" s="120"/>
      <c r="IQ138" s="120"/>
      <c r="IR138" s="120"/>
      <c r="IS138" s="120"/>
      <c r="IT138" s="120"/>
      <c r="IU138" s="120"/>
      <c r="IV138" s="120"/>
      <c r="IW138" s="120"/>
      <c r="IX138" s="120"/>
      <c r="IY138" s="120"/>
      <c r="IZ138" s="120"/>
      <c r="JA138" s="120"/>
      <c r="JB138" s="120"/>
      <c r="JC138" s="120"/>
      <c r="JD138" s="120"/>
      <c r="JE138" s="120"/>
      <c r="JF138" s="120"/>
      <c r="JG138" s="120"/>
      <c r="JH138" s="120"/>
      <c r="JI138" s="120"/>
      <c r="JJ138" s="120"/>
      <c r="JK138" s="120"/>
      <c r="JL138" s="120"/>
      <c r="JM138" s="120"/>
      <c r="JN138" s="120"/>
      <c r="JO138" s="120"/>
      <c r="JP138" s="120"/>
      <c r="JQ138" s="120"/>
      <c r="JR138" s="120"/>
      <c r="JS138" s="120"/>
      <c r="JT138" s="120"/>
      <c r="JU138" s="120"/>
      <c r="JV138" s="120"/>
      <c r="JW138" s="120"/>
      <c r="JX138" s="120"/>
      <c r="JY138" s="120"/>
      <c r="JZ138" s="120"/>
      <c r="KA138" s="120"/>
      <c r="KB138" s="120"/>
      <c r="KC138" s="120"/>
      <c r="KD138" s="120"/>
      <c r="KE138" s="120"/>
      <c r="KF138" s="120"/>
      <c r="KG138" s="120"/>
      <c r="KH138" s="120"/>
      <c r="KI138" s="120"/>
      <c r="KJ138" s="120"/>
      <c r="KK138" s="120"/>
      <c r="KL138" s="120"/>
      <c r="KM138" s="120"/>
      <c r="KN138" s="120"/>
      <c r="KO138" s="120"/>
      <c r="KP138" s="120"/>
      <c r="KQ138" s="120"/>
      <c r="KR138" s="120"/>
      <c r="KS138" s="120"/>
      <c r="KT138" s="120"/>
      <c r="KU138" s="120"/>
      <c r="KV138" s="120"/>
      <c r="KW138" s="120"/>
      <c r="KX138" s="120"/>
      <c r="KY138" s="120"/>
      <c r="KZ138" s="120"/>
      <c r="LA138" s="120"/>
      <c r="LB138" s="120"/>
      <c r="LC138" s="120"/>
      <c r="LD138" s="120"/>
      <c r="LE138" s="120"/>
      <c r="LF138" s="120"/>
      <c r="LG138" s="120"/>
      <c r="LH138" s="120"/>
      <c r="LI138" s="120"/>
      <c r="LJ138" s="120"/>
      <c r="LK138" s="120"/>
      <c r="LL138" s="120"/>
      <c r="LM138" s="120"/>
      <c r="LN138" s="120"/>
      <c r="LO138" s="120"/>
      <c r="LP138" s="120"/>
      <c r="LQ138" s="120"/>
      <c r="LR138" s="120"/>
      <c r="LS138" s="120"/>
      <c r="LT138" s="120"/>
      <c r="LU138" s="120"/>
      <c r="LV138" s="120"/>
      <c r="LW138" s="120"/>
      <c r="LX138" s="120"/>
      <c r="LY138" s="120"/>
      <c r="LZ138" s="120"/>
      <c r="MA138" s="120"/>
      <c r="MB138" s="120"/>
      <c r="MC138" s="120"/>
      <c r="MD138" s="120"/>
      <c r="ME138" s="120"/>
      <c r="MF138" s="120"/>
      <c r="MG138" s="120"/>
      <c r="MH138" s="120"/>
      <c r="MI138" s="120"/>
      <c r="MJ138" s="120"/>
      <c r="MK138" s="120"/>
      <c r="ML138" s="120"/>
      <c r="MM138" s="120"/>
      <c r="MN138" s="120"/>
      <c r="MO138" s="120"/>
      <c r="MP138" s="120"/>
      <c r="MQ138" s="120"/>
      <c r="MR138" s="120"/>
      <c r="MS138" s="120"/>
      <c r="MT138" s="120"/>
      <c r="MU138" s="120"/>
      <c r="MV138" s="120"/>
      <c r="MW138" s="120"/>
      <c r="MX138" s="120"/>
      <c r="MY138" s="120"/>
      <c r="MZ138" s="120"/>
      <c r="NA138" s="120"/>
      <c r="NB138" s="120"/>
      <c r="NC138" s="120"/>
      <c r="ND138" s="120"/>
      <c r="NE138" s="120"/>
      <c r="NF138" s="120"/>
      <c r="NG138" s="120"/>
      <c r="NH138" s="120"/>
      <c r="NI138" s="120"/>
      <c r="NJ138" s="120"/>
      <c r="NK138" s="120"/>
      <c r="NL138" s="120"/>
      <c r="NM138" s="120"/>
      <c r="NN138" s="120"/>
      <c r="NO138" s="120"/>
      <c r="NP138" s="120"/>
      <c r="NQ138" s="120"/>
      <c r="NR138" s="120"/>
      <c r="NS138" s="120"/>
      <c r="NT138" s="120"/>
      <c r="NU138" s="120"/>
      <c r="NV138" s="120"/>
      <c r="NW138" s="120"/>
      <c r="NX138" s="120"/>
      <c r="NY138" s="120"/>
      <c r="NZ138" s="120"/>
      <c r="OA138" s="120"/>
      <c r="OB138" s="120"/>
      <c r="OC138" s="120"/>
      <c r="OD138" s="120"/>
      <c r="OE138" s="120"/>
      <c r="OF138" s="120"/>
      <c r="OG138" s="120"/>
      <c r="OH138" s="120"/>
      <c r="OI138" s="120"/>
      <c r="OJ138" s="120"/>
      <c r="OK138" s="120"/>
      <c r="OL138" s="120"/>
      <c r="OM138" s="120"/>
      <c r="ON138" s="120"/>
      <c r="OO138" s="120"/>
      <c r="OP138" s="120"/>
      <c r="OQ138" s="120"/>
      <c r="OR138" s="120"/>
      <c r="OS138" s="120"/>
      <c r="OT138" s="120"/>
      <c r="OU138" s="120"/>
      <c r="OV138" s="120"/>
      <c r="OW138" s="120"/>
      <c r="OX138" s="120"/>
      <c r="OY138" s="120"/>
      <c r="OZ138" s="120"/>
      <c r="PA138" s="120"/>
      <c r="PB138" s="120"/>
      <c r="PC138" s="120"/>
      <c r="PD138" s="120"/>
      <c r="PE138" s="120"/>
      <c r="PF138" s="120"/>
      <c r="PG138" s="120"/>
      <c r="PH138" s="120"/>
      <c r="PI138" s="120"/>
      <c r="PJ138" s="120"/>
      <c r="PK138" s="120"/>
      <c r="PL138" s="120"/>
      <c r="PM138" s="120"/>
      <c r="PN138" s="120"/>
      <c r="PO138" s="120"/>
      <c r="PP138" s="120"/>
      <c r="PQ138" s="120"/>
      <c r="PR138" s="120"/>
      <c r="PS138" s="120"/>
      <c r="PT138" s="120"/>
      <c r="PU138" s="120"/>
      <c r="PV138" s="120"/>
      <c r="PW138" s="120"/>
      <c r="PX138" s="120"/>
      <c r="PY138" s="120"/>
      <c r="PZ138" s="120"/>
      <c r="QA138" s="120"/>
      <c r="QB138" s="120"/>
      <c r="QC138" s="120"/>
      <c r="QD138" s="120"/>
      <c r="QE138" s="120"/>
      <c r="QF138" s="120"/>
      <c r="QG138" s="120"/>
      <c r="QH138" s="120"/>
      <c r="QI138" s="120"/>
      <c r="QJ138" s="120"/>
      <c r="QK138" s="120"/>
      <c r="QL138" s="120"/>
      <c r="QM138" s="120"/>
      <c r="QN138" s="120"/>
      <c r="QO138" s="120"/>
      <c r="QP138" s="120"/>
      <c r="QQ138" s="120"/>
      <c r="QR138" s="120"/>
      <c r="QS138" s="120"/>
      <c r="QT138" s="120"/>
      <c r="QU138" s="120"/>
      <c r="QV138" s="120"/>
      <c r="QW138" s="120"/>
      <c r="QX138" s="120"/>
      <c r="QY138" s="120"/>
      <c r="QZ138" s="120"/>
      <c r="RA138" s="120"/>
      <c r="RB138" s="120"/>
      <c r="RC138" s="120"/>
      <c r="RD138" s="120"/>
      <c r="RE138" s="120"/>
      <c r="RF138" s="120"/>
      <c r="RG138" s="120"/>
      <c r="RH138" s="120"/>
      <c r="RI138" s="120"/>
      <c r="RJ138" s="120"/>
      <c r="RK138" s="120"/>
      <c r="RL138" s="120"/>
      <c r="RM138" s="120"/>
      <c r="RN138" s="120"/>
      <c r="RO138" s="120"/>
      <c r="RP138" s="120"/>
      <c r="RQ138" s="120"/>
      <c r="RR138" s="120"/>
      <c r="RS138" s="120"/>
      <c r="RT138" s="120"/>
      <c r="RU138" s="120"/>
      <c r="RV138" s="120"/>
      <c r="RW138" s="120"/>
      <c r="RX138" s="120"/>
      <c r="RY138" s="120"/>
      <c r="RZ138" s="120"/>
      <c r="SA138" s="120"/>
      <c r="SB138" s="120"/>
      <c r="SC138" s="120"/>
      <c r="SD138" s="120"/>
      <c r="SE138" s="120"/>
      <c r="SF138" s="120"/>
      <c r="SG138" s="120"/>
      <c r="SH138" s="120"/>
      <c r="SI138" s="120"/>
      <c r="SJ138" s="120"/>
      <c r="SK138" s="120"/>
      <c r="SL138" s="120"/>
      <c r="SM138" s="120"/>
      <c r="SN138" s="120"/>
      <c r="SO138" s="120"/>
      <c r="SP138" s="120"/>
      <c r="SQ138" s="120"/>
      <c r="SR138" s="120"/>
      <c r="SS138" s="120"/>
      <c r="ST138" s="120"/>
      <c r="SU138" s="120"/>
      <c r="SV138" s="120"/>
      <c r="SW138" s="120"/>
      <c r="SX138" s="120"/>
      <c r="SY138" s="120"/>
      <c r="SZ138" s="120"/>
      <c r="TA138" s="120"/>
      <c r="TB138" s="120"/>
      <c r="TC138" s="120"/>
      <c r="TD138" s="120"/>
      <c r="TE138" s="120"/>
      <c r="TF138" s="120"/>
      <c r="TG138" s="120"/>
      <c r="TH138" s="120"/>
      <c r="TI138" s="120"/>
      <c r="TJ138" s="120"/>
      <c r="TK138" s="120"/>
      <c r="TL138" s="120"/>
      <c r="TM138" s="120"/>
      <c r="TN138" s="120"/>
      <c r="TO138" s="120"/>
      <c r="TP138" s="120"/>
      <c r="TQ138" s="120"/>
      <c r="TR138" s="120"/>
      <c r="TS138" s="120"/>
      <c r="TT138" s="120"/>
      <c r="TU138" s="120"/>
      <c r="TV138" s="120"/>
      <c r="TW138" s="120"/>
      <c r="TX138" s="120"/>
      <c r="TY138" s="120"/>
      <c r="TZ138" s="120"/>
      <c r="UA138" s="120"/>
      <c r="UB138" s="120"/>
      <c r="UC138" s="120"/>
      <c r="UD138" s="120"/>
      <c r="UE138" s="120"/>
      <c r="UF138" s="120"/>
      <c r="UG138" s="120"/>
    </row>
    <row r="139" spans="1:553" x14ac:dyDescent="0.25">
      <c r="A139" s="163" t="s">
        <v>85</v>
      </c>
      <c r="B139" s="31">
        <v>0</v>
      </c>
      <c r="C139" s="31">
        <v>2.1802000000000001</v>
      </c>
      <c r="D139" s="31">
        <v>2.1802000000000001</v>
      </c>
      <c r="E139" s="31">
        <v>0</v>
      </c>
      <c r="F139" s="31">
        <v>4.1100000000000003</v>
      </c>
      <c r="G139" s="31">
        <v>4.1100000000000003</v>
      </c>
      <c r="H139" s="31">
        <v>0</v>
      </c>
      <c r="I139" s="31">
        <v>0</v>
      </c>
      <c r="J139" s="31">
        <v>3.1055999999999999</v>
      </c>
      <c r="K139" s="127">
        <v>3.1055999999999999</v>
      </c>
      <c r="L139" s="127">
        <v>0</v>
      </c>
      <c r="M139" s="85">
        <v>0</v>
      </c>
      <c r="N139" s="85">
        <v>3.1055999999999999</v>
      </c>
      <c r="O139" s="85">
        <f t="shared" si="59"/>
        <v>3.1055999999999999</v>
      </c>
      <c r="P139" s="85"/>
      <c r="Q139" s="127">
        <v>0</v>
      </c>
      <c r="R139" s="127">
        <v>3.8588</v>
      </c>
      <c r="S139" s="127">
        <v>3.8588</v>
      </c>
      <c r="T139" s="127">
        <v>0</v>
      </c>
      <c r="U139" s="85">
        <v>0</v>
      </c>
      <c r="V139" s="85">
        <v>3.8588</v>
      </c>
      <c r="W139" s="85">
        <f>V139+U139</f>
        <v>3.8588</v>
      </c>
      <c r="X139" s="85">
        <v>0</v>
      </c>
      <c r="Y139" s="85">
        <v>0</v>
      </c>
      <c r="Z139" s="85">
        <v>3.8586999999999998</v>
      </c>
      <c r="AA139" s="41">
        <v>3.86</v>
      </c>
      <c r="AB139" s="85">
        <v>5.3303000000000003</v>
      </c>
      <c r="AC139" s="85">
        <v>0</v>
      </c>
      <c r="AD139" s="123">
        <f t="shared" si="78"/>
        <v>5.3303000000000003</v>
      </c>
      <c r="AE139" s="127">
        <v>5</v>
      </c>
      <c r="AF139" s="127">
        <v>0</v>
      </c>
      <c r="AG139" s="123">
        <f t="shared" si="61"/>
        <v>5</v>
      </c>
      <c r="AH139" s="127">
        <v>4.9996999999999998</v>
      </c>
      <c r="AI139" s="127">
        <v>0</v>
      </c>
      <c r="AJ139" s="123">
        <f t="shared" si="62"/>
        <v>4.9996999999999998</v>
      </c>
      <c r="AK139" s="127">
        <v>5</v>
      </c>
      <c r="AL139" s="127">
        <v>0</v>
      </c>
      <c r="AM139" s="123">
        <f t="shared" si="65"/>
        <v>5</v>
      </c>
      <c r="AN139" s="127">
        <v>5</v>
      </c>
      <c r="AO139" s="127">
        <v>0</v>
      </c>
      <c r="AP139" s="123">
        <f t="shared" si="66"/>
        <v>5</v>
      </c>
      <c r="AQ139" s="123">
        <v>4.9972000000000003</v>
      </c>
      <c r="AR139" s="123">
        <v>0</v>
      </c>
      <c r="AS139" s="123">
        <f t="shared" si="79"/>
        <v>4.9972000000000003</v>
      </c>
      <c r="AT139" s="127">
        <v>5.5</v>
      </c>
      <c r="AU139" s="127">
        <v>0</v>
      </c>
      <c r="AV139" s="123">
        <f t="shared" si="67"/>
        <v>5.5</v>
      </c>
      <c r="AW139" s="127">
        <v>5.5</v>
      </c>
      <c r="AX139" s="127">
        <v>0</v>
      </c>
      <c r="AY139" s="123">
        <f t="shared" si="80"/>
        <v>5.5</v>
      </c>
      <c r="AZ139" s="219">
        <v>5.5</v>
      </c>
      <c r="BA139" s="219">
        <v>0</v>
      </c>
      <c r="BB139" s="226">
        <f t="shared" si="81"/>
        <v>5.5</v>
      </c>
      <c r="BC139" s="226">
        <v>5.4980000000000002</v>
      </c>
      <c r="BD139" s="226">
        <v>0</v>
      </c>
      <c r="BE139" s="226">
        <f t="shared" si="82"/>
        <v>5.4980000000000002</v>
      </c>
      <c r="BF139" s="219">
        <v>5.5</v>
      </c>
      <c r="BG139" s="219">
        <v>0</v>
      </c>
      <c r="BH139" s="226">
        <f t="shared" si="83"/>
        <v>5.5</v>
      </c>
      <c r="BI139" s="226">
        <v>5.5</v>
      </c>
      <c r="BJ139" s="226">
        <v>0</v>
      </c>
      <c r="BK139" s="226">
        <f t="shared" si="84"/>
        <v>5.5</v>
      </c>
      <c r="BL139" s="228">
        <v>5.4638</v>
      </c>
      <c r="BM139" s="228">
        <v>0</v>
      </c>
      <c r="BN139" s="226">
        <f t="shared" si="85"/>
        <v>5.4638</v>
      </c>
      <c r="BO139" s="226">
        <v>6</v>
      </c>
      <c r="BP139" s="226">
        <v>0</v>
      </c>
      <c r="BQ139" s="226">
        <f t="shared" si="86"/>
        <v>6</v>
      </c>
      <c r="BR139" s="228">
        <v>6</v>
      </c>
      <c r="BS139" s="228">
        <v>0</v>
      </c>
      <c r="BT139" s="226">
        <f t="shared" si="87"/>
        <v>6</v>
      </c>
      <c r="BU139" s="216">
        <v>5.9961000000000002</v>
      </c>
      <c r="BV139" s="216"/>
      <c r="BW139" s="217">
        <f>SUM(BU139:BV139)</f>
        <v>5.9961000000000002</v>
      </c>
      <c r="BX139" s="228">
        <v>6</v>
      </c>
      <c r="BY139" s="228">
        <v>0</v>
      </c>
      <c r="BZ139" s="226">
        <f>SUM(BX139:BY139)</f>
        <v>6</v>
      </c>
      <c r="CA139" s="216">
        <v>7</v>
      </c>
      <c r="CB139" s="216"/>
      <c r="CC139" s="217">
        <f>SUM(CA139:CB139)</f>
        <v>7</v>
      </c>
      <c r="CD139" s="216">
        <v>6.9970999999999997</v>
      </c>
      <c r="CE139" s="216"/>
      <c r="CF139" s="217">
        <f>SUM(CD139:CE139)</f>
        <v>6.9970999999999997</v>
      </c>
      <c r="CG139" s="216">
        <v>10</v>
      </c>
      <c r="CH139" s="216"/>
      <c r="CI139" s="217">
        <f>SUM(CG139:CH139)</f>
        <v>10</v>
      </c>
      <c r="CJ139" s="216">
        <v>10</v>
      </c>
      <c r="CK139" s="216"/>
      <c r="CL139" s="217">
        <f>SUM(CJ139:CK139)</f>
        <v>10</v>
      </c>
      <c r="CM139" s="216">
        <v>11</v>
      </c>
      <c r="CN139" s="216"/>
      <c r="CO139" s="217">
        <f>SUM(CM139:CN139)</f>
        <v>11</v>
      </c>
      <c r="CP139" s="216">
        <v>11</v>
      </c>
      <c r="CQ139" s="216"/>
      <c r="CR139" s="217">
        <f>SUM(CP139:CQ139)</f>
        <v>11</v>
      </c>
      <c r="GC139" s="120"/>
      <c r="GD139" s="120"/>
      <c r="GE139" s="120"/>
      <c r="GF139" s="120"/>
      <c r="GG139" s="120"/>
      <c r="GH139" s="120"/>
      <c r="GI139" s="120"/>
      <c r="GJ139" s="120"/>
      <c r="GK139" s="120"/>
      <c r="GL139" s="120"/>
      <c r="GM139" s="120"/>
      <c r="GN139" s="120"/>
      <c r="GO139" s="120"/>
      <c r="GP139" s="120"/>
      <c r="GQ139" s="120"/>
      <c r="GR139" s="120"/>
      <c r="GS139" s="120"/>
      <c r="GT139" s="120"/>
      <c r="GU139" s="120"/>
      <c r="GV139" s="120"/>
      <c r="GW139" s="120"/>
      <c r="GX139" s="120"/>
      <c r="GY139" s="120"/>
      <c r="GZ139" s="120"/>
      <c r="HA139" s="120"/>
      <c r="HB139" s="120"/>
      <c r="HC139" s="120"/>
      <c r="HD139" s="120"/>
      <c r="HE139" s="120"/>
      <c r="HF139" s="120"/>
      <c r="HG139" s="120"/>
      <c r="HH139" s="120"/>
      <c r="HI139" s="120"/>
      <c r="HJ139" s="120"/>
      <c r="HK139" s="120"/>
      <c r="HL139" s="120"/>
      <c r="HM139" s="120"/>
      <c r="HN139" s="120"/>
      <c r="HO139" s="120"/>
      <c r="HP139" s="120"/>
      <c r="HQ139" s="120"/>
      <c r="HR139" s="120"/>
      <c r="HS139" s="120"/>
      <c r="HT139" s="120"/>
      <c r="HU139" s="120"/>
      <c r="HV139" s="120"/>
      <c r="HW139" s="120"/>
      <c r="HX139" s="120"/>
      <c r="HY139" s="120"/>
      <c r="HZ139" s="120"/>
      <c r="IA139" s="120"/>
      <c r="IB139" s="120"/>
      <c r="IC139" s="120"/>
      <c r="ID139" s="120"/>
      <c r="IE139" s="120"/>
      <c r="IF139" s="120"/>
      <c r="IG139" s="120"/>
      <c r="IH139" s="120"/>
      <c r="II139" s="120"/>
      <c r="IJ139" s="120"/>
      <c r="IK139" s="120"/>
      <c r="IL139" s="120"/>
      <c r="IM139" s="120"/>
      <c r="IN139" s="120"/>
      <c r="IO139" s="120"/>
      <c r="IP139" s="120"/>
      <c r="IQ139" s="120"/>
      <c r="IR139" s="120"/>
      <c r="IS139" s="120"/>
      <c r="IT139" s="120"/>
      <c r="IU139" s="120"/>
      <c r="IV139" s="120"/>
      <c r="IW139" s="120"/>
      <c r="IX139" s="120"/>
      <c r="IY139" s="120"/>
      <c r="IZ139" s="120"/>
      <c r="JA139" s="120"/>
      <c r="JB139" s="120"/>
      <c r="JC139" s="120"/>
      <c r="JD139" s="120"/>
      <c r="JE139" s="120"/>
      <c r="JF139" s="120"/>
      <c r="JG139" s="120"/>
      <c r="JH139" s="120"/>
      <c r="JI139" s="120"/>
      <c r="JJ139" s="120"/>
      <c r="JK139" s="120"/>
      <c r="JL139" s="120"/>
      <c r="JM139" s="120"/>
      <c r="JN139" s="120"/>
      <c r="JO139" s="120"/>
      <c r="JP139" s="120"/>
      <c r="JQ139" s="120"/>
      <c r="JR139" s="120"/>
      <c r="JS139" s="120"/>
      <c r="JT139" s="120"/>
      <c r="JU139" s="120"/>
      <c r="JV139" s="120"/>
      <c r="JW139" s="120"/>
      <c r="JX139" s="120"/>
      <c r="JY139" s="120"/>
      <c r="JZ139" s="120"/>
      <c r="KA139" s="120"/>
      <c r="KB139" s="120"/>
      <c r="KC139" s="120"/>
      <c r="KD139" s="120"/>
      <c r="KE139" s="120"/>
      <c r="KF139" s="120"/>
      <c r="KG139" s="120"/>
      <c r="KH139" s="120"/>
      <c r="KI139" s="120"/>
      <c r="KJ139" s="120"/>
      <c r="KK139" s="120"/>
      <c r="KL139" s="120"/>
      <c r="KM139" s="120"/>
      <c r="KN139" s="120"/>
      <c r="KO139" s="120"/>
      <c r="KP139" s="120"/>
      <c r="KQ139" s="120"/>
      <c r="KR139" s="120"/>
      <c r="KS139" s="120"/>
      <c r="KT139" s="120"/>
      <c r="KU139" s="120"/>
      <c r="KV139" s="120"/>
      <c r="KW139" s="120"/>
      <c r="KX139" s="120"/>
      <c r="KY139" s="120"/>
      <c r="KZ139" s="120"/>
      <c r="LA139" s="120"/>
      <c r="LB139" s="120"/>
      <c r="LC139" s="120"/>
      <c r="LD139" s="120"/>
      <c r="LE139" s="120"/>
      <c r="LF139" s="120"/>
      <c r="LG139" s="120"/>
      <c r="LH139" s="120"/>
      <c r="LI139" s="120"/>
      <c r="LJ139" s="120"/>
      <c r="LK139" s="120"/>
      <c r="LL139" s="120"/>
      <c r="LM139" s="120"/>
      <c r="LN139" s="120"/>
      <c r="LO139" s="120"/>
      <c r="LP139" s="120"/>
      <c r="LQ139" s="120"/>
      <c r="LR139" s="120"/>
      <c r="LS139" s="120"/>
      <c r="LT139" s="120"/>
      <c r="LU139" s="120"/>
      <c r="LV139" s="120"/>
      <c r="LW139" s="120"/>
      <c r="LX139" s="120"/>
      <c r="LY139" s="120"/>
      <c r="LZ139" s="120"/>
      <c r="MA139" s="120"/>
      <c r="MB139" s="120"/>
      <c r="MC139" s="120"/>
      <c r="MD139" s="120"/>
      <c r="ME139" s="120"/>
      <c r="MF139" s="120"/>
      <c r="MG139" s="120"/>
      <c r="MH139" s="120"/>
      <c r="MI139" s="120"/>
      <c r="MJ139" s="120"/>
      <c r="MK139" s="120"/>
      <c r="ML139" s="120"/>
      <c r="MM139" s="120"/>
      <c r="MN139" s="120"/>
      <c r="MO139" s="120"/>
      <c r="MP139" s="120"/>
      <c r="MQ139" s="120"/>
      <c r="MR139" s="120"/>
      <c r="MS139" s="120"/>
      <c r="MT139" s="120"/>
      <c r="MU139" s="120"/>
      <c r="MV139" s="120"/>
      <c r="MW139" s="120"/>
      <c r="MX139" s="120"/>
      <c r="MY139" s="120"/>
      <c r="MZ139" s="120"/>
      <c r="NA139" s="120"/>
      <c r="NB139" s="120"/>
      <c r="NC139" s="120"/>
      <c r="ND139" s="120"/>
      <c r="NE139" s="120"/>
      <c r="NF139" s="120"/>
      <c r="NG139" s="120"/>
      <c r="NH139" s="120"/>
      <c r="NI139" s="120"/>
      <c r="NJ139" s="120"/>
      <c r="NK139" s="120"/>
      <c r="NL139" s="120"/>
      <c r="NM139" s="120"/>
      <c r="NN139" s="120"/>
      <c r="NO139" s="120"/>
      <c r="NP139" s="120"/>
      <c r="NQ139" s="120"/>
      <c r="NR139" s="120"/>
      <c r="NS139" s="120"/>
      <c r="NT139" s="120"/>
      <c r="NU139" s="120"/>
      <c r="NV139" s="120"/>
      <c r="NW139" s="120"/>
      <c r="NX139" s="120"/>
      <c r="NY139" s="120"/>
      <c r="NZ139" s="120"/>
      <c r="OA139" s="120"/>
      <c r="OB139" s="120"/>
      <c r="OC139" s="120"/>
      <c r="OD139" s="120"/>
      <c r="OE139" s="120"/>
      <c r="OF139" s="120"/>
      <c r="OG139" s="120"/>
      <c r="OH139" s="120"/>
      <c r="OI139" s="120"/>
      <c r="OJ139" s="120"/>
      <c r="OK139" s="120"/>
      <c r="OL139" s="120"/>
      <c r="OM139" s="120"/>
      <c r="ON139" s="120"/>
      <c r="OO139" s="120"/>
      <c r="OP139" s="120"/>
      <c r="OQ139" s="120"/>
      <c r="OR139" s="120"/>
      <c r="OS139" s="120"/>
      <c r="OT139" s="120"/>
      <c r="OU139" s="120"/>
      <c r="OV139" s="120"/>
      <c r="OW139" s="120"/>
      <c r="OX139" s="120"/>
      <c r="OY139" s="120"/>
      <c r="OZ139" s="120"/>
      <c r="PA139" s="120"/>
      <c r="PB139" s="120"/>
      <c r="PC139" s="120"/>
      <c r="PD139" s="120"/>
      <c r="PE139" s="120"/>
      <c r="PF139" s="120"/>
      <c r="PG139" s="120"/>
      <c r="PH139" s="120"/>
      <c r="PI139" s="120"/>
      <c r="PJ139" s="120"/>
      <c r="PK139" s="120"/>
      <c r="PL139" s="120"/>
      <c r="PM139" s="120"/>
      <c r="PN139" s="120"/>
      <c r="PO139" s="120"/>
      <c r="PP139" s="120"/>
      <c r="PQ139" s="120"/>
      <c r="PR139" s="120"/>
      <c r="PS139" s="120"/>
      <c r="PT139" s="120"/>
      <c r="PU139" s="120"/>
      <c r="PV139" s="120"/>
      <c r="PW139" s="120"/>
      <c r="PX139" s="120"/>
      <c r="PY139" s="120"/>
      <c r="PZ139" s="120"/>
      <c r="QA139" s="120"/>
      <c r="QB139" s="120"/>
      <c r="QC139" s="120"/>
      <c r="QD139" s="120"/>
      <c r="QE139" s="120"/>
      <c r="QF139" s="120"/>
      <c r="QG139" s="120"/>
      <c r="QH139" s="120"/>
      <c r="QI139" s="120"/>
      <c r="QJ139" s="120"/>
      <c r="QK139" s="120"/>
      <c r="QL139" s="120"/>
      <c r="QM139" s="120"/>
      <c r="QN139" s="120"/>
      <c r="QO139" s="120"/>
      <c r="QP139" s="120"/>
      <c r="QQ139" s="120"/>
      <c r="QR139" s="120"/>
      <c r="QS139" s="120"/>
      <c r="QT139" s="120"/>
      <c r="QU139" s="120"/>
      <c r="QV139" s="120"/>
      <c r="QW139" s="120"/>
      <c r="QX139" s="120"/>
      <c r="QY139" s="120"/>
      <c r="QZ139" s="120"/>
      <c r="RA139" s="120"/>
      <c r="RB139" s="120"/>
      <c r="RC139" s="120"/>
      <c r="RD139" s="120"/>
      <c r="RE139" s="120"/>
      <c r="RF139" s="120"/>
      <c r="RG139" s="120"/>
      <c r="RH139" s="120"/>
      <c r="RI139" s="120"/>
      <c r="RJ139" s="120"/>
      <c r="RK139" s="120"/>
      <c r="RL139" s="120"/>
      <c r="RM139" s="120"/>
      <c r="RN139" s="120"/>
      <c r="RO139" s="120"/>
      <c r="RP139" s="120"/>
      <c r="RQ139" s="120"/>
      <c r="RR139" s="120"/>
      <c r="RS139" s="120"/>
      <c r="RT139" s="120"/>
      <c r="RU139" s="120"/>
      <c r="RV139" s="120"/>
      <c r="RW139" s="120"/>
      <c r="RX139" s="120"/>
      <c r="RY139" s="120"/>
      <c r="RZ139" s="120"/>
      <c r="SA139" s="120"/>
      <c r="SB139" s="120"/>
      <c r="SC139" s="120"/>
      <c r="SD139" s="120"/>
      <c r="SE139" s="120"/>
      <c r="SF139" s="120"/>
      <c r="SG139" s="120"/>
      <c r="SH139" s="120"/>
      <c r="SI139" s="120"/>
      <c r="SJ139" s="120"/>
      <c r="SK139" s="120"/>
      <c r="SL139" s="120"/>
      <c r="SM139" s="120"/>
      <c r="SN139" s="120"/>
      <c r="SO139" s="120"/>
      <c r="SP139" s="120"/>
      <c r="SQ139" s="120"/>
      <c r="SR139" s="120"/>
      <c r="SS139" s="120"/>
      <c r="ST139" s="120"/>
      <c r="SU139" s="120"/>
      <c r="SV139" s="120"/>
      <c r="SW139" s="120"/>
      <c r="SX139" s="120"/>
      <c r="SY139" s="120"/>
      <c r="SZ139" s="120"/>
      <c r="TA139" s="120"/>
      <c r="TB139" s="120"/>
      <c r="TC139" s="120"/>
      <c r="TD139" s="120"/>
      <c r="TE139" s="120"/>
      <c r="TF139" s="120"/>
      <c r="TG139" s="120"/>
      <c r="TH139" s="120"/>
      <c r="TI139" s="120"/>
      <c r="TJ139" s="120"/>
      <c r="TK139" s="120"/>
      <c r="TL139" s="120"/>
      <c r="TM139" s="120"/>
      <c r="TN139" s="120"/>
      <c r="TO139" s="120"/>
      <c r="TP139" s="120"/>
      <c r="TQ139" s="120"/>
      <c r="TR139" s="120"/>
      <c r="TS139" s="120"/>
      <c r="TT139" s="120"/>
      <c r="TU139" s="120"/>
      <c r="TV139" s="120"/>
      <c r="TW139" s="120"/>
      <c r="TX139" s="120"/>
      <c r="TY139" s="120"/>
      <c r="TZ139" s="120"/>
      <c r="UA139" s="120"/>
      <c r="UB139" s="120"/>
      <c r="UC139" s="120"/>
      <c r="UD139" s="120"/>
      <c r="UE139" s="120"/>
      <c r="UF139" s="120"/>
      <c r="UG139" s="120"/>
    </row>
    <row r="140" spans="1:553" x14ac:dyDescent="0.25">
      <c r="A140" s="168" t="s">
        <v>86</v>
      </c>
      <c r="B140" s="31">
        <v>0</v>
      </c>
      <c r="C140" s="31">
        <v>0</v>
      </c>
      <c r="D140" s="31">
        <v>0</v>
      </c>
      <c r="E140" s="31">
        <v>0</v>
      </c>
      <c r="F140" s="31">
        <v>0</v>
      </c>
      <c r="G140" s="31">
        <v>0</v>
      </c>
      <c r="H140" s="31">
        <v>0</v>
      </c>
      <c r="I140" s="31">
        <v>0</v>
      </c>
      <c r="J140" s="31">
        <v>0</v>
      </c>
      <c r="K140" s="127"/>
      <c r="L140" s="127">
        <v>0</v>
      </c>
      <c r="M140" s="85"/>
      <c r="N140" s="85"/>
      <c r="O140" s="85"/>
      <c r="P140" s="85"/>
      <c r="Q140" s="127">
        <v>0</v>
      </c>
      <c r="R140" s="127">
        <v>0</v>
      </c>
      <c r="S140" s="127"/>
      <c r="T140" s="127">
        <v>0</v>
      </c>
      <c r="U140" s="85"/>
      <c r="V140" s="85"/>
      <c r="W140" s="85"/>
      <c r="X140" s="85"/>
      <c r="Y140" s="85"/>
      <c r="Z140" s="85"/>
      <c r="AA140" s="41"/>
      <c r="AB140" s="85"/>
      <c r="AC140" s="85"/>
      <c r="AD140" s="123"/>
      <c r="AE140" s="216"/>
      <c r="AF140" s="216"/>
      <c r="AG140" s="123"/>
      <c r="AH140" s="216"/>
      <c r="AI140" s="216"/>
      <c r="AJ140" s="123"/>
      <c r="AK140" s="216"/>
      <c r="AL140" s="216"/>
      <c r="AM140" s="123"/>
      <c r="AN140" s="216"/>
      <c r="AO140" s="216"/>
      <c r="AP140" s="123"/>
      <c r="AQ140" s="123"/>
      <c r="AR140" s="123"/>
      <c r="AS140" s="123"/>
      <c r="AT140" s="216"/>
      <c r="AU140" s="216"/>
      <c r="AV140" s="123"/>
      <c r="AW140" s="216"/>
      <c r="AX140" s="216"/>
      <c r="AY140" s="123"/>
      <c r="AZ140" s="216"/>
      <c r="BA140" s="216"/>
      <c r="BB140" s="217"/>
      <c r="BC140" s="217"/>
      <c r="BD140" s="217"/>
      <c r="BE140" s="217"/>
      <c r="BF140" s="216"/>
      <c r="BG140" s="216"/>
      <c r="BH140" s="217"/>
      <c r="BI140" s="216"/>
      <c r="BJ140" s="216"/>
      <c r="BK140" s="217"/>
      <c r="BL140" s="216"/>
      <c r="BM140" s="216"/>
      <c r="BN140" s="217"/>
      <c r="BO140" s="216"/>
      <c r="BP140" s="216"/>
      <c r="BQ140" s="217"/>
      <c r="BR140" s="216"/>
      <c r="BS140" s="216"/>
      <c r="BT140" s="217"/>
      <c r="BU140" s="216"/>
      <c r="BV140" s="216"/>
      <c r="BW140" s="217"/>
      <c r="BX140" s="216"/>
      <c r="BY140" s="216"/>
      <c r="BZ140" s="217"/>
      <c r="CA140" s="216"/>
      <c r="CB140" s="216"/>
      <c r="CC140" s="217"/>
      <c r="CD140" s="216"/>
      <c r="CE140" s="216"/>
      <c r="CF140" s="216"/>
      <c r="CG140" s="216"/>
      <c r="CH140" s="216"/>
      <c r="CI140" s="217"/>
      <c r="CJ140" s="216"/>
      <c r="CK140" s="216"/>
      <c r="CL140" s="216"/>
      <c r="CM140" s="216"/>
      <c r="CN140" s="216"/>
      <c r="CO140" s="216"/>
      <c r="CP140" s="216"/>
      <c r="CQ140" s="216"/>
      <c r="CR140" s="216"/>
      <c r="GC140" s="120"/>
      <c r="GD140" s="120"/>
      <c r="GE140" s="120"/>
      <c r="GF140" s="120"/>
      <c r="GG140" s="120"/>
      <c r="GH140" s="120"/>
      <c r="GI140" s="120"/>
      <c r="GJ140" s="120"/>
      <c r="GK140" s="120"/>
      <c r="GL140" s="120"/>
      <c r="GM140" s="120"/>
      <c r="GN140" s="120"/>
      <c r="GO140" s="120"/>
      <c r="GP140" s="120"/>
      <c r="GQ140" s="120"/>
      <c r="GR140" s="120"/>
      <c r="GS140" s="120"/>
      <c r="GT140" s="120"/>
      <c r="GU140" s="120"/>
      <c r="GV140" s="120"/>
      <c r="GW140" s="120"/>
      <c r="GX140" s="120"/>
      <c r="GY140" s="120"/>
      <c r="GZ140" s="120"/>
      <c r="HA140" s="120"/>
      <c r="HB140" s="120"/>
      <c r="HC140" s="120"/>
      <c r="HD140" s="120"/>
      <c r="HE140" s="120"/>
      <c r="HF140" s="120"/>
      <c r="HG140" s="120"/>
      <c r="HH140" s="120"/>
      <c r="HI140" s="120"/>
      <c r="HJ140" s="120"/>
      <c r="HK140" s="120"/>
      <c r="HL140" s="120"/>
      <c r="HM140" s="120"/>
      <c r="HN140" s="120"/>
      <c r="HO140" s="120"/>
      <c r="HP140" s="120"/>
      <c r="HQ140" s="120"/>
      <c r="HR140" s="120"/>
      <c r="HS140" s="120"/>
      <c r="HT140" s="120"/>
      <c r="HU140" s="120"/>
      <c r="HV140" s="120"/>
      <c r="HW140" s="120"/>
      <c r="HX140" s="120"/>
      <c r="HY140" s="120"/>
      <c r="HZ140" s="120"/>
      <c r="IA140" s="120"/>
      <c r="IB140" s="120"/>
      <c r="IC140" s="120"/>
      <c r="ID140" s="120"/>
      <c r="IE140" s="120"/>
      <c r="IF140" s="120"/>
      <c r="IG140" s="120"/>
      <c r="IH140" s="120"/>
      <c r="II140" s="120"/>
      <c r="IJ140" s="120"/>
      <c r="IK140" s="120"/>
      <c r="IL140" s="120"/>
      <c r="IM140" s="120"/>
      <c r="IN140" s="120"/>
      <c r="IO140" s="120"/>
      <c r="IP140" s="120"/>
      <c r="IQ140" s="120"/>
      <c r="IR140" s="120"/>
      <c r="IS140" s="120"/>
      <c r="IT140" s="120"/>
      <c r="IU140" s="120"/>
      <c r="IV140" s="120"/>
      <c r="IW140" s="120"/>
      <c r="IX140" s="120"/>
      <c r="IY140" s="120"/>
      <c r="IZ140" s="120"/>
      <c r="JA140" s="120"/>
      <c r="JB140" s="120"/>
      <c r="JC140" s="120"/>
      <c r="JD140" s="120"/>
      <c r="JE140" s="120"/>
      <c r="JF140" s="120"/>
      <c r="JG140" s="120"/>
      <c r="JH140" s="120"/>
      <c r="JI140" s="120"/>
      <c r="JJ140" s="120"/>
      <c r="JK140" s="120"/>
      <c r="JL140" s="120"/>
      <c r="JM140" s="120"/>
      <c r="JN140" s="120"/>
      <c r="JO140" s="120"/>
      <c r="JP140" s="120"/>
      <c r="JQ140" s="120"/>
      <c r="JR140" s="120"/>
      <c r="JS140" s="120"/>
      <c r="JT140" s="120"/>
      <c r="JU140" s="120"/>
      <c r="JV140" s="120"/>
      <c r="JW140" s="120"/>
      <c r="JX140" s="120"/>
      <c r="JY140" s="120"/>
      <c r="JZ140" s="120"/>
      <c r="KA140" s="120"/>
      <c r="KB140" s="120"/>
      <c r="KC140" s="120"/>
      <c r="KD140" s="120"/>
      <c r="KE140" s="120"/>
      <c r="KF140" s="120"/>
      <c r="KG140" s="120"/>
      <c r="KH140" s="120"/>
      <c r="KI140" s="120"/>
      <c r="KJ140" s="120"/>
      <c r="KK140" s="120"/>
      <c r="KL140" s="120"/>
      <c r="KM140" s="120"/>
      <c r="KN140" s="120"/>
      <c r="KO140" s="120"/>
      <c r="KP140" s="120"/>
      <c r="KQ140" s="120"/>
      <c r="KR140" s="120"/>
      <c r="KS140" s="120"/>
      <c r="KT140" s="120"/>
      <c r="KU140" s="120"/>
      <c r="KV140" s="120"/>
      <c r="KW140" s="120"/>
      <c r="KX140" s="120"/>
      <c r="KY140" s="120"/>
      <c r="KZ140" s="120"/>
      <c r="LA140" s="120"/>
      <c r="LB140" s="120"/>
      <c r="LC140" s="120"/>
      <c r="LD140" s="120"/>
      <c r="LE140" s="120"/>
      <c r="LF140" s="120"/>
      <c r="LG140" s="120"/>
      <c r="LH140" s="120"/>
      <c r="LI140" s="120"/>
      <c r="LJ140" s="120"/>
      <c r="LK140" s="120"/>
      <c r="LL140" s="120"/>
      <c r="LM140" s="120"/>
      <c r="LN140" s="120"/>
      <c r="LO140" s="120"/>
      <c r="LP140" s="120"/>
      <c r="LQ140" s="120"/>
      <c r="LR140" s="120"/>
      <c r="LS140" s="120"/>
      <c r="LT140" s="120"/>
      <c r="LU140" s="120"/>
      <c r="LV140" s="120"/>
      <c r="LW140" s="120"/>
      <c r="LX140" s="120"/>
      <c r="LY140" s="120"/>
      <c r="LZ140" s="120"/>
      <c r="MA140" s="120"/>
      <c r="MB140" s="120"/>
      <c r="MC140" s="120"/>
      <c r="MD140" s="120"/>
      <c r="ME140" s="120"/>
      <c r="MF140" s="120"/>
      <c r="MG140" s="120"/>
      <c r="MH140" s="120"/>
      <c r="MI140" s="120"/>
      <c r="MJ140" s="120"/>
      <c r="MK140" s="120"/>
      <c r="ML140" s="120"/>
      <c r="MM140" s="120"/>
      <c r="MN140" s="120"/>
      <c r="MO140" s="120"/>
      <c r="MP140" s="120"/>
      <c r="MQ140" s="120"/>
      <c r="MR140" s="120"/>
      <c r="MS140" s="120"/>
      <c r="MT140" s="120"/>
      <c r="MU140" s="120"/>
      <c r="MV140" s="120"/>
      <c r="MW140" s="120"/>
      <c r="MX140" s="120"/>
      <c r="MY140" s="120"/>
      <c r="MZ140" s="120"/>
      <c r="NA140" s="120"/>
      <c r="NB140" s="120"/>
      <c r="NC140" s="120"/>
      <c r="ND140" s="120"/>
      <c r="NE140" s="120"/>
      <c r="NF140" s="120"/>
      <c r="NG140" s="120"/>
      <c r="NH140" s="120"/>
      <c r="NI140" s="120"/>
      <c r="NJ140" s="120"/>
      <c r="NK140" s="120"/>
      <c r="NL140" s="120"/>
      <c r="NM140" s="120"/>
      <c r="NN140" s="120"/>
      <c r="NO140" s="120"/>
      <c r="NP140" s="120"/>
      <c r="NQ140" s="120"/>
      <c r="NR140" s="120"/>
      <c r="NS140" s="120"/>
      <c r="NT140" s="120"/>
      <c r="NU140" s="120"/>
      <c r="NV140" s="120"/>
      <c r="NW140" s="120"/>
      <c r="NX140" s="120"/>
      <c r="NY140" s="120"/>
      <c r="NZ140" s="120"/>
      <c r="OA140" s="120"/>
      <c r="OB140" s="120"/>
      <c r="OC140" s="120"/>
      <c r="OD140" s="120"/>
      <c r="OE140" s="120"/>
      <c r="OF140" s="120"/>
      <c r="OG140" s="120"/>
      <c r="OH140" s="120"/>
      <c r="OI140" s="120"/>
      <c r="OJ140" s="120"/>
      <c r="OK140" s="120"/>
      <c r="OL140" s="120"/>
      <c r="OM140" s="120"/>
      <c r="ON140" s="120"/>
      <c r="OO140" s="120"/>
      <c r="OP140" s="120"/>
      <c r="OQ140" s="120"/>
      <c r="OR140" s="120"/>
      <c r="OS140" s="120"/>
      <c r="OT140" s="120"/>
      <c r="OU140" s="120"/>
      <c r="OV140" s="120"/>
      <c r="OW140" s="120"/>
      <c r="OX140" s="120"/>
      <c r="OY140" s="120"/>
      <c r="OZ140" s="120"/>
      <c r="PA140" s="120"/>
      <c r="PB140" s="120"/>
      <c r="PC140" s="120"/>
      <c r="PD140" s="120"/>
      <c r="PE140" s="120"/>
      <c r="PF140" s="120"/>
      <c r="PG140" s="120"/>
      <c r="PH140" s="120"/>
      <c r="PI140" s="120"/>
      <c r="PJ140" s="120"/>
      <c r="PK140" s="120"/>
      <c r="PL140" s="120"/>
      <c r="PM140" s="120"/>
      <c r="PN140" s="120"/>
      <c r="PO140" s="120"/>
      <c r="PP140" s="120"/>
      <c r="PQ140" s="120"/>
      <c r="PR140" s="120"/>
      <c r="PS140" s="120"/>
      <c r="PT140" s="120"/>
      <c r="PU140" s="120"/>
      <c r="PV140" s="120"/>
      <c r="PW140" s="120"/>
      <c r="PX140" s="120"/>
      <c r="PY140" s="120"/>
      <c r="PZ140" s="120"/>
      <c r="QA140" s="120"/>
      <c r="QB140" s="120"/>
      <c r="QC140" s="120"/>
      <c r="QD140" s="120"/>
      <c r="QE140" s="120"/>
      <c r="QF140" s="120"/>
      <c r="QG140" s="120"/>
      <c r="QH140" s="120"/>
      <c r="QI140" s="120"/>
      <c r="QJ140" s="120"/>
      <c r="QK140" s="120"/>
      <c r="QL140" s="120"/>
      <c r="QM140" s="120"/>
      <c r="QN140" s="120"/>
      <c r="QO140" s="120"/>
      <c r="QP140" s="120"/>
      <c r="QQ140" s="120"/>
      <c r="QR140" s="120"/>
      <c r="QS140" s="120"/>
      <c r="QT140" s="120"/>
      <c r="QU140" s="120"/>
      <c r="QV140" s="120"/>
      <c r="QW140" s="120"/>
      <c r="QX140" s="120"/>
      <c r="QY140" s="120"/>
      <c r="QZ140" s="120"/>
      <c r="RA140" s="120"/>
      <c r="RB140" s="120"/>
      <c r="RC140" s="120"/>
      <c r="RD140" s="120"/>
      <c r="RE140" s="120"/>
      <c r="RF140" s="120"/>
      <c r="RG140" s="120"/>
      <c r="RH140" s="120"/>
      <c r="RI140" s="120"/>
      <c r="RJ140" s="120"/>
      <c r="RK140" s="120"/>
      <c r="RL140" s="120"/>
      <c r="RM140" s="120"/>
      <c r="RN140" s="120"/>
      <c r="RO140" s="120"/>
      <c r="RP140" s="120"/>
      <c r="RQ140" s="120"/>
      <c r="RR140" s="120"/>
      <c r="RS140" s="120"/>
      <c r="RT140" s="120"/>
      <c r="RU140" s="120"/>
      <c r="RV140" s="120"/>
      <c r="RW140" s="120"/>
      <c r="RX140" s="120"/>
      <c r="RY140" s="120"/>
      <c r="RZ140" s="120"/>
      <c r="SA140" s="120"/>
      <c r="SB140" s="120"/>
      <c r="SC140" s="120"/>
      <c r="SD140" s="120"/>
      <c r="SE140" s="120"/>
      <c r="SF140" s="120"/>
      <c r="SG140" s="120"/>
      <c r="SH140" s="120"/>
      <c r="SI140" s="120"/>
      <c r="SJ140" s="120"/>
      <c r="SK140" s="120"/>
      <c r="SL140" s="120"/>
      <c r="SM140" s="120"/>
      <c r="SN140" s="120"/>
      <c r="SO140" s="120"/>
      <c r="SP140" s="120"/>
      <c r="SQ140" s="120"/>
      <c r="SR140" s="120"/>
      <c r="SS140" s="120"/>
      <c r="ST140" s="120"/>
      <c r="SU140" s="120"/>
      <c r="SV140" s="120"/>
      <c r="SW140" s="120"/>
      <c r="SX140" s="120"/>
      <c r="SY140" s="120"/>
      <c r="SZ140" s="120"/>
      <c r="TA140" s="120"/>
      <c r="TB140" s="120"/>
      <c r="TC140" s="120"/>
      <c r="TD140" s="120"/>
      <c r="TE140" s="120"/>
      <c r="TF140" s="120"/>
      <c r="TG140" s="120"/>
      <c r="TH140" s="120"/>
      <c r="TI140" s="120"/>
      <c r="TJ140" s="120"/>
      <c r="TK140" s="120"/>
      <c r="TL140" s="120"/>
      <c r="TM140" s="120"/>
      <c r="TN140" s="120"/>
      <c r="TO140" s="120"/>
      <c r="TP140" s="120"/>
      <c r="TQ140" s="120"/>
      <c r="TR140" s="120"/>
      <c r="TS140" s="120"/>
      <c r="TT140" s="120"/>
      <c r="TU140" s="120"/>
      <c r="TV140" s="120"/>
      <c r="TW140" s="120"/>
      <c r="TX140" s="120"/>
      <c r="TY140" s="120"/>
      <c r="TZ140" s="120"/>
      <c r="UA140" s="120"/>
      <c r="UB140" s="120"/>
      <c r="UC140" s="120"/>
      <c r="UD140" s="120"/>
      <c r="UE140" s="120"/>
      <c r="UF140" s="120"/>
      <c r="UG140" s="120"/>
    </row>
    <row r="141" spans="1:553" x14ac:dyDescent="0.25">
      <c r="A141" s="161" t="s">
        <v>43</v>
      </c>
      <c r="B141" s="31">
        <v>0</v>
      </c>
      <c r="C141" s="31">
        <v>0</v>
      </c>
      <c r="D141" s="31">
        <v>0</v>
      </c>
      <c r="E141" s="31">
        <v>0</v>
      </c>
      <c r="F141" s="31">
        <v>0</v>
      </c>
      <c r="G141" s="31">
        <v>0</v>
      </c>
      <c r="H141" s="31">
        <v>0</v>
      </c>
      <c r="I141" s="31">
        <v>0</v>
      </c>
      <c r="J141" s="31">
        <v>0</v>
      </c>
      <c r="K141" s="127"/>
      <c r="L141" s="127">
        <v>0</v>
      </c>
      <c r="M141" s="85"/>
      <c r="N141" s="85"/>
      <c r="O141" s="85"/>
      <c r="P141" s="85"/>
      <c r="Q141" s="127">
        <v>0</v>
      </c>
      <c r="R141" s="127">
        <v>0</v>
      </c>
      <c r="S141" s="127"/>
      <c r="T141" s="127">
        <v>0</v>
      </c>
      <c r="U141" s="85"/>
      <c r="V141" s="85"/>
      <c r="W141" s="85"/>
      <c r="X141" s="85"/>
      <c r="Y141" s="85"/>
      <c r="Z141" s="85"/>
      <c r="AA141" s="41"/>
      <c r="AB141" s="85"/>
      <c r="AC141" s="85"/>
      <c r="AD141" s="123"/>
      <c r="AE141" s="216"/>
      <c r="AF141" s="216"/>
      <c r="AG141" s="123"/>
      <c r="AH141" s="216"/>
      <c r="AI141" s="216"/>
      <c r="AJ141" s="123"/>
      <c r="AK141" s="216"/>
      <c r="AL141" s="216"/>
      <c r="AM141" s="123"/>
      <c r="AN141" s="216"/>
      <c r="AO141" s="216"/>
      <c r="AP141" s="123"/>
      <c r="AQ141" s="123"/>
      <c r="AR141" s="123"/>
      <c r="AS141" s="123"/>
      <c r="AT141" s="216"/>
      <c r="AU141" s="216"/>
      <c r="AV141" s="123"/>
      <c r="AW141" s="216"/>
      <c r="AX141" s="216"/>
      <c r="AY141" s="123"/>
      <c r="AZ141" s="216"/>
      <c r="BA141" s="216"/>
      <c r="BB141" s="217"/>
      <c r="BC141" s="217"/>
      <c r="BD141" s="217"/>
      <c r="BE141" s="217"/>
      <c r="BF141" s="216"/>
      <c r="BG141" s="216"/>
      <c r="BH141" s="217"/>
      <c r="BI141" s="216"/>
      <c r="BJ141" s="216"/>
      <c r="BK141" s="217"/>
      <c r="BL141" s="216"/>
      <c r="BM141" s="216"/>
      <c r="BN141" s="217"/>
      <c r="BO141" s="216"/>
      <c r="BP141" s="216"/>
      <c r="BQ141" s="217"/>
      <c r="BR141" s="216"/>
      <c r="BS141" s="216"/>
      <c r="BT141" s="217"/>
      <c r="BU141" s="216"/>
      <c r="BV141" s="216"/>
      <c r="BW141" s="217"/>
      <c r="BX141" s="216"/>
      <c r="BY141" s="216"/>
      <c r="BZ141" s="217"/>
      <c r="CA141" s="216"/>
      <c r="CB141" s="216"/>
      <c r="CC141" s="217"/>
      <c r="CD141" s="216"/>
      <c r="CE141" s="216"/>
      <c r="CF141" s="216"/>
      <c r="CG141" s="216"/>
      <c r="CH141" s="216"/>
      <c r="CI141" s="217"/>
      <c r="CJ141" s="216"/>
      <c r="CK141" s="216"/>
      <c r="CL141" s="216"/>
      <c r="CM141" s="216"/>
      <c r="CN141" s="216"/>
      <c r="CO141" s="216"/>
      <c r="CP141" s="216"/>
      <c r="CQ141" s="216"/>
      <c r="CR141" s="216"/>
      <c r="GC141" s="120"/>
      <c r="GD141" s="120"/>
      <c r="GE141" s="120"/>
      <c r="GF141" s="120"/>
      <c r="GG141" s="120"/>
      <c r="GH141" s="120"/>
      <c r="GI141" s="120"/>
      <c r="GJ141" s="120"/>
      <c r="GK141" s="120"/>
      <c r="GL141" s="120"/>
      <c r="GM141" s="120"/>
      <c r="GN141" s="120"/>
      <c r="GO141" s="120"/>
      <c r="GP141" s="120"/>
      <c r="GQ141" s="120"/>
      <c r="GR141" s="120"/>
      <c r="GS141" s="120"/>
      <c r="GT141" s="120"/>
      <c r="GU141" s="120"/>
      <c r="GV141" s="120"/>
      <c r="GW141" s="120"/>
      <c r="GX141" s="120"/>
      <c r="GY141" s="120"/>
      <c r="GZ141" s="120"/>
      <c r="HA141" s="120"/>
      <c r="HB141" s="120"/>
      <c r="HC141" s="120"/>
      <c r="HD141" s="120"/>
      <c r="HE141" s="120"/>
      <c r="HF141" s="120"/>
      <c r="HG141" s="120"/>
      <c r="HH141" s="120"/>
      <c r="HI141" s="120"/>
      <c r="HJ141" s="120"/>
      <c r="HK141" s="120"/>
      <c r="HL141" s="120"/>
      <c r="HM141" s="120"/>
      <c r="HN141" s="120"/>
      <c r="HO141" s="120"/>
      <c r="HP141" s="120"/>
      <c r="HQ141" s="120"/>
      <c r="HR141" s="120"/>
      <c r="HS141" s="120"/>
      <c r="HT141" s="120"/>
      <c r="HU141" s="120"/>
      <c r="HV141" s="120"/>
      <c r="HW141" s="120"/>
      <c r="HX141" s="120"/>
      <c r="HY141" s="120"/>
      <c r="HZ141" s="120"/>
      <c r="IA141" s="120"/>
      <c r="IB141" s="120"/>
      <c r="IC141" s="120"/>
      <c r="ID141" s="120"/>
      <c r="IE141" s="120"/>
      <c r="IF141" s="120"/>
      <c r="IG141" s="120"/>
      <c r="IH141" s="120"/>
      <c r="II141" s="120"/>
      <c r="IJ141" s="120"/>
      <c r="IK141" s="120"/>
      <c r="IL141" s="120"/>
      <c r="IM141" s="120"/>
      <c r="IN141" s="120"/>
      <c r="IO141" s="120"/>
      <c r="IP141" s="120"/>
      <c r="IQ141" s="120"/>
      <c r="IR141" s="120"/>
      <c r="IS141" s="120"/>
      <c r="IT141" s="120"/>
      <c r="IU141" s="120"/>
      <c r="IV141" s="120"/>
      <c r="IW141" s="120"/>
      <c r="IX141" s="120"/>
      <c r="IY141" s="120"/>
      <c r="IZ141" s="120"/>
      <c r="JA141" s="120"/>
      <c r="JB141" s="120"/>
      <c r="JC141" s="120"/>
      <c r="JD141" s="120"/>
      <c r="JE141" s="120"/>
      <c r="JF141" s="120"/>
      <c r="JG141" s="120"/>
      <c r="JH141" s="120"/>
      <c r="JI141" s="120"/>
      <c r="JJ141" s="120"/>
      <c r="JK141" s="120"/>
      <c r="JL141" s="120"/>
      <c r="JM141" s="120"/>
      <c r="JN141" s="120"/>
      <c r="JO141" s="120"/>
      <c r="JP141" s="120"/>
      <c r="JQ141" s="120"/>
      <c r="JR141" s="120"/>
      <c r="JS141" s="120"/>
      <c r="JT141" s="120"/>
      <c r="JU141" s="120"/>
      <c r="JV141" s="120"/>
      <c r="JW141" s="120"/>
      <c r="JX141" s="120"/>
      <c r="JY141" s="120"/>
      <c r="JZ141" s="120"/>
      <c r="KA141" s="120"/>
      <c r="KB141" s="120"/>
      <c r="KC141" s="120"/>
      <c r="KD141" s="120"/>
      <c r="KE141" s="120"/>
      <c r="KF141" s="120"/>
      <c r="KG141" s="120"/>
      <c r="KH141" s="120"/>
      <c r="KI141" s="120"/>
      <c r="KJ141" s="120"/>
      <c r="KK141" s="120"/>
      <c r="KL141" s="120"/>
      <c r="KM141" s="120"/>
      <c r="KN141" s="120"/>
      <c r="KO141" s="120"/>
      <c r="KP141" s="120"/>
      <c r="KQ141" s="120"/>
      <c r="KR141" s="120"/>
      <c r="KS141" s="120"/>
      <c r="KT141" s="120"/>
      <c r="KU141" s="120"/>
      <c r="KV141" s="120"/>
      <c r="KW141" s="120"/>
      <c r="KX141" s="120"/>
      <c r="KY141" s="120"/>
      <c r="KZ141" s="120"/>
      <c r="LA141" s="120"/>
      <c r="LB141" s="120"/>
      <c r="LC141" s="120"/>
      <c r="LD141" s="120"/>
      <c r="LE141" s="120"/>
      <c r="LF141" s="120"/>
      <c r="LG141" s="120"/>
      <c r="LH141" s="120"/>
      <c r="LI141" s="120"/>
      <c r="LJ141" s="120"/>
      <c r="LK141" s="120"/>
      <c r="LL141" s="120"/>
      <c r="LM141" s="120"/>
      <c r="LN141" s="120"/>
      <c r="LO141" s="120"/>
      <c r="LP141" s="120"/>
      <c r="LQ141" s="120"/>
      <c r="LR141" s="120"/>
      <c r="LS141" s="120"/>
      <c r="LT141" s="120"/>
      <c r="LU141" s="120"/>
      <c r="LV141" s="120"/>
      <c r="LW141" s="120"/>
      <c r="LX141" s="120"/>
      <c r="LY141" s="120"/>
      <c r="LZ141" s="120"/>
      <c r="MA141" s="120"/>
      <c r="MB141" s="120"/>
      <c r="MC141" s="120"/>
      <c r="MD141" s="120"/>
      <c r="ME141" s="120"/>
      <c r="MF141" s="120"/>
      <c r="MG141" s="120"/>
      <c r="MH141" s="120"/>
      <c r="MI141" s="120"/>
      <c r="MJ141" s="120"/>
      <c r="MK141" s="120"/>
      <c r="ML141" s="120"/>
      <c r="MM141" s="120"/>
      <c r="MN141" s="120"/>
      <c r="MO141" s="120"/>
      <c r="MP141" s="120"/>
      <c r="MQ141" s="120"/>
      <c r="MR141" s="120"/>
      <c r="MS141" s="120"/>
      <c r="MT141" s="120"/>
      <c r="MU141" s="120"/>
      <c r="MV141" s="120"/>
      <c r="MW141" s="120"/>
      <c r="MX141" s="120"/>
      <c r="MY141" s="120"/>
      <c r="MZ141" s="120"/>
      <c r="NA141" s="120"/>
      <c r="NB141" s="120"/>
      <c r="NC141" s="120"/>
      <c r="ND141" s="120"/>
      <c r="NE141" s="120"/>
      <c r="NF141" s="120"/>
      <c r="NG141" s="120"/>
      <c r="NH141" s="120"/>
      <c r="NI141" s="120"/>
      <c r="NJ141" s="120"/>
      <c r="NK141" s="120"/>
      <c r="NL141" s="120"/>
      <c r="NM141" s="120"/>
      <c r="NN141" s="120"/>
      <c r="NO141" s="120"/>
      <c r="NP141" s="120"/>
      <c r="NQ141" s="120"/>
      <c r="NR141" s="120"/>
      <c r="NS141" s="120"/>
      <c r="NT141" s="120"/>
      <c r="NU141" s="120"/>
      <c r="NV141" s="120"/>
      <c r="NW141" s="120"/>
      <c r="NX141" s="120"/>
      <c r="NY141" s="120"/>
      <c r="NZ141" s="120"/>
      <c r="OA141" s="120"/>
      <c r="OB141" s="120"/>
      <c r="OC141" s="120"/>
      <c r="OD141" s="120"/>
      <c r="OE141" s="120"/>
      <c r="OF141" s="120"/>
      <c r="OG141" s="120"/>
      <c r="OH141" s="120"/>
      <c r="OI141" s="120"/>
      <c r="OJ141" s="120"/>
      <c r="OK141" s="120"/>
      <c r="OL141" s="120"/>
      <c r="OM141" s="120"/>
      <c r="ON141" s="120"/>
      <c r="OO141" s="120"/>
      <c r="OP141" s="120"/>
      <c r="OQ141" s="120"/>
      <c r="OR141" s="120"/>
      <c r="OS141" s="120"/>
      <c r="OT141" s="120"/>
      <c r="OU141" s="120"/>
      <c r="OV141" s="120"/>
      <c r="OW141" s="120"/>
      <c r="OX141" s="120"/>
      <c r="OY141" s="120"/>
      <c r="OZ141" s="120"/>
      <c r="PA141" s="120"/>
      <c r="PB141" s="120"/>
      <c r="PC141" s="120"/>
      <c r="PD141" s="120"/>
      <c r="PE141" s="120"/>
      <c r="PF141" s="120"/>
      <c r="PG141" s="120"/>
      <c r="PH141" s="120"/>
      <c r="PI141" s="120"/>
      <c r="PJ141" s="120"/>
      <c r="PK141" s="120"/>
      <c r="PL141" s="120"/>
      <c r="PM141" s="120"/>
      <c r="PN141" s="120"/>
      <c r="PO141" s="120"/>
      <c r="PP141" s="120"/>
      <c r="PQ141" s="120"/>
      <c r="PR141" s="120"/>
      <c r="PS141" s="120"/>
      <c r="PT141" s="120"/>
      <c r="PU141" s="120"/>
      <c r="PV141" s="120"/>
      <c r="PW141" s="120"/>
      <c r="PX141" s="120"/>
      <c r="PY141" s="120"/>
      <c r="PZ141" s="120"/>
      <c r="QA141" s="120"/>
      <c r="QB141" s="120"/>
      <c r="QC141" s="120"/>
      <c r="QD141" s="120"/>
      <c r="QE141" s="120"/>
      <c r="QF141" s="120"/>
      <c r="QG141" s="120"/>
      <c r="QH141" s="120"/>
      <c r="QI141" s="120"/>
      <c r="QJ141" s="120"/>
      <c r="QK141" s="120"/>
      <c r="QL141" s="120"/>
      <c r="QM141" s="120"/>
      <c r="QN141" s="120"/>
      <c r="QO141" s="120"/>
      <c r="QP141" s="120"/>
      <c r="QQ141" s="120"/>
      <c r="QR141" s="120"/>
      <c r="QS141" s="120"/>
      <c r="QT141" s="120"/>
      <c r="QU141" s="120"/>
      <c r="QV141" s="120"/>
      <c r="QW141" s="120"/>
      <c r="QX141" s="120"/>
      <c r="QY141" s="120"/>
      <c r="QZ141" s="120"/>
      <c r="RA141" s="120"/>
      <c r="RB141" s="120"/>
      <c r="RC141" s="120"/>
      <c r="RD141" s="120"/>
      <c r="RE141" s="120"/>
      <c r="RF141" s="120"/>
      <c r="RG141" s="120"/>
      <c r="RH141" s="120"/>
      <c r="RI141" s="120"/>
      <c r="RJ141" s="120"/>
      <c r="RK141" s="120"/>
      <c r="RL141" s="120"/>
      <c r="RM141" s="120"/>
      <c r="RN141" s="120"/>
      <c r="RO141" s="120"/>
      <c r="RP141" s="120"/>
      <c r="RQ141" s="120"/>
      <c r="RR141" s="120"/>
      <c r="RS141" s="120"/>
      <c r="RT141" s="120"/>
      <c r="RU141" s="120"/>
      <c r="RV141" s="120"/>
      <c r="RW141" s="120"/>
      <c r="RX141" s="120"/>
      <c r="RY141" s="120"/>
      <c r="RZ141" s="120"/>
      <c r="SA141" s="120"/>
      <c r="SB141" s="120"/>
      <c r="SC141" s="120"/>
      <c r="SD141" s="120"/>
      <c r="SE141" s="120"/>
      <c r="SF141" s="120"/>
      <c r="SG141" s="120"/>
      <c r="SH141" s="120"/>
      <c r="SI141" s="120"/>
      <c r="SJ141" s="120"/>
      <c r="SK141" s="120"/>
      <c r="SL141" s="120"/>
      <c r="SM141" s="120"/>
      <c r="SN141" s="120"/>
      <c r="SO141" s="120"/>
      <c r="SP141" s="120"/>
      <c r="SQ141" s="120"/>
      <c r="SR141" s="120"/>
      <c r="SS141" s="120"/>
      <c r="ST141" s="120"/>
      <c r="SU141" s="120"/>
      <c r="SV141" s="120"/>
      <c r="SW141" s="120"/>
      <c r="SX141" s="120"/>
      <c r="SY141" s="120"/>
      <c r="SZ141" s="120"/>
      <c r="TA141" s="120"/>
      <c r="TB141" s="120"/>
      <c r="TC141" s="120"/>
      <c r="TD141" s="120"/>
      <c r="TE141" s="120"/>
      <c r="TF141" s="120"/>
      <c r="TG141" s="120"/>
      <c r="TH141" s="120"/>
      <c r="TI141" s="120"/>
      <c r="TJ141" s="120"/>
      <c r="TK141" s="120"/>
      <c r="TL141" s="120"/>
      <c r="TM141" s="120"/>
      <c r="TN141" s="120"/>
      <c r="TO141" s="120"/>
      <c r="TP141" s="120"/>
      <c r="TQ141" s="120"/>
      <c r="TR141" s="120"/>
      <c r="TS141" s="120"/>
      <c r="TT141" s="120"/>
      <c r="TU141" s="120"/>
      <c r="TV141" s="120"/>
      <c r="TW141" s="120"/>
      <c r="TX141" s="120"/>
      <c r="TY141" s="120"/>
      <c r="TZ141" s="120"/>
      <c r="UA141" s="120"/>
      <c r="UB141" s="120"/>
      <c r="UC141" s="120"/>
      <c r="UD141" s="120"/>
      <c r="UE141" s="120"/>
      <c r="UF141" s="120"/>
      <c r="UG141" s="120"/>
    </row>
    <row r="142" spans="1:553" x14ac:dyDescent="0.25">
      <c r="A142" s="162" t="s">
        <v>87</v>
      </c>
      <c r="B142" s="31" t="s">
        <v>351</v>
      </c>
      <c r="C142" s="31">
        <v>0.19570000000000001</v>
      </c>
      <c r="D142" s="31">
        <v>4.3818000000000001</v>
      </c>
      <c r="E142" s="31">
        <v>4.7984999999999998</v>
      </c>
      <c r="F142" s="31">
        <v>0.26490000000000002</v>
      </c>
      <c r="G142" s="31">
        <v>5.0633999999999997</v>
      </c>
      <c r="H142" s="31">
        <v>0</v>
      </c>
      <c r="I142" s="31">
        <v>4.7370999999999999</v>
      </c>
      <c r="J142" s="31">
        <v>0.25819999999999999</v>
      </c>
      <c r="K142" s="127">
        <v>4.9953000000000003</v>
      </c>
      <c r="L142" s="127">
        <v>0</v>
      </c>
      <c r="M142" s="85">
        <v>4.2351999999999999</v>
      </c>
      <c r="N142" s="85">
        <v>0.2001</v>
      </c>
      <c r="O142" s="85">
        <f>N142+M142</f>
        <v>4.4352999999999998</v>
      </c>
      <c r="P142" s="85"/>
      <c r="Q142" s="127">
        <v>6.4828999999999999</v>
      </c>
      <c r="R142" s="127">
        <v>0.75260000000000005</v>
      </c>
      <c r="S142" s="127">
        <v>7.2355</v>
      </c>
      <c r="T142" s="127">
        <v>0</v>
      </c>
      <c r="U142" s="85">
        <v>5.3975999999999997</v>
      </c>
      <c r="V142" s="85">
        <v>0.72760000000000002</v>
      </c>
      <c r="W142" s="85">
        <f>V142+U142</f>
        <v>6.1251999999999995</v>
      </c>
      <c r="X142" s="85">
        <v>0</v>
      </c>
      <c r="Y142" s="85">
        <v>4.7213000000000003</v>
      </c>
      <c r="Z142" s="85">
        <v>0.40089999999999998</v>
      </c>
      <c r="AA142" s="41">
        <f>SUM(Y142:Z142)</f>
        <v>5.1222000000000003</v>
      </c>
      <c r="AB142" s="85">
        <v>1.0275000000000001</v>
      </c>
      <c r="AC142" s="85">
        <v>0</v>
      </c>
      <c r="AD142" s="123">
        <f>AC142+AB142</f>
        <v>1.0275000000000001</v>
      </c>
      <c r="AE142" s="127">
        <v>0.75249999999999995</v>
      </c>
      <c r="AF142" s="127">
        <v>0</v>
      </c>
      <c r="AG142" s="123">
        <f t="shared" ref="AG142" si="88">AE142+AF142</f>
        <v>0.75249999999999995</v>
      </c>
      <c r="AH142" s="127">
        <v>0.58130000000000004</v>
      </c>
      <c r="AI142" s="127">
        <v>0</v>
      </c>
      <c r="AJ142" s="123">
        <f t="shared" ref="AJ142" si="89">AH142+AI142</f>
        <v>0.58130000000000004</v>
      </c>
      <c r="AK142" s="127">
        <v>6.6996000000000002</v>
      </c>
      <c r="AL142" s="127">
        <v>0</v>
      </c>
      <c r="AM142" s="123">
        <f t="shared" ref="AM142" si="90">AK142+AL142</f>
        <v>6.6996000000000002</v>
      </c>
      <c r="AN142" s="127">
        <v>5.9744000000000002</v>
      </c>
      <c r="AO142" s="127">
        <v>0</v>
      </c>
      <c r="AP142" s="123">
        <f t="shared" ref="AP142" si="91">AN142+AO142</f>
        <v>5.9744000000000002</v>
      </c>
      <c r="AQ142" s="123">
        <v>5.6228999999999996</v>
      </c>
      <c r="AR142" s="123">
        <v>0</v>
      </c>
      <c r="AS142" s="123">
        <f>SUM(AQ142:AR142)</f>
        <v>5.6228999999999996</v>
      </c>
      <c r="AT142" s="127">
        <v>6.1444999999999999</v>
      </c>
      <c r="AU142" s="127">
        <v>0</v>
      </c>
      <c r="AV142" s="123">
        <f t="shared" ref="AV142" si="92">AT142+AU142</f>
        <v>6.1444999999999999</v>
      </c>
      <c r="AW142" s="127">
        <v>6.1444999999999999</v>
      </c>
      <c r="AX142" s="127">
        <v>0</v>
      </c>
      <c r="AY142" s="123">
        <f>AW142+AX142</f>
        <v>6.1444999999999999</v>
      </c>
      <c r="AZ142" s="219">
        <v>5.8630000000000004</v>
      </c>
      <c r="BA142" s="219">
        <v>0</v>
      </c>
      <c r="BB142" s="226">
        <f>SUM(AZ142:BA142)</f>
        <v>5.8630000000000004</v>
      </c>
      <c r="BC142" s="226">
        <v>5.4383999999999997</v>
      </c>
      <c r="BD142" s="226">
        <v>0</v>
      </c>
      <c r="BE142" s="226">
        <f>SUM(BC142:BD142)</f>
        <v>5.4383999999999997</v>
      </c>
      <c r="BF142" s="219">
        <v>4.9926000000000004</v>
      </c>
      <c r="BG142" s="219">
        <v>0</v>
      </c>
      <c r="BH142" s="226">
        <f>SUM(BF142:BG142)</f>
        <v>4.9926000000000004</v>
      </c>
      <c r="BI142" s="226">
        <v>4.8162000000000003</v>
      </c>
      <c r="BJ142" s="226">
        <v>0</v>
      </c>
      <c r="BK142" s="226">
        <f>SUM(BI142:BJ142)</f>
        <v>4.8162000000000003</v>
      </c>
      <c r="BL142" s="228">
        <v>4.4175000000000004</v>
      </c>
      <c r="BM142" s="228">
        <v>0</v>
      </c>
      <c r="BN142" s="226">
        <f>SUM(BL142:BM142)</f>
        <v>4.4175000000000004</v>
      </c>
      <c r="BO142" s="226">
        <v>7.7187000000000001</v>
      </c>
      <c r="BP142" s="226">
        <v>0</v>
      </c>
      <c r="BQ142" s="226">
        <f>SUM(BO142:BP142)</f>
        <v>7.7187000000000001</v>
      </c>
      <c r="BR142" s="228">
        <v>7.6890000000000001</v>
      </c>
      <c r="BS142" s="228">
        <v>0</v>
      </c>
      <c r="BT142" s="226">
        <f>SUM(BR142:BS142)</f>
        <v>7.6890000000000001</v>
      </c>
      <c r="BU142" s="228">
        <v>6.1905999999999999</v>
      </c>
      <c r="BV142" s="228"/>
      <c r="BW142" s="226">
        <f>SUM(BU142:BV142)</f>
        <v>6.1905999999999999</v>
      </c>
      <c r="BX142" s="228">
        <v>9.8892000000000007</v>
      </c>
      <c r="BY142" s="228">
        <v>0</v>
      </c>
      <c r="BZ142" s="226">
        <f>SUM(BX142:BY142)</f>
        <v>9.8892000000000007</v>
      </c>
      <c r="CA142" s="216">
        <v>11.7112</v>
      </c>
      <c r="CB142" s="216"/>
      <c r="CC142" s="217">
        <f>SUM(CA142:CB142)</f>
        <v>11.7112</v>
      </c>
      <c r="CD142" s="368">
        <v>11.568300000000001</v>
      </c>
      <c r="CE142" s="216"/>
      <c r="CF142" s="217">
        <f>SUM(CD142:CE142)</f>
        <v>11.568300000000001</v>
      </c>
      <c r="CG142" s="216">
        <v>11.574199999999999</v>
      </c>
      <c r="CH142" s="216"/>
      <c r="CI142" s="217">
        <f>SUM(CG142:CH142)</f>
        <v>11.574199999999999</v>
      </c>
      <c r="CJ142" s="216">
        <v>10.579000000000001</v>
      </c>
      <c r="CK142" s="216"/>
      <c r="CL142" s="217">
        <f>SUM(CJ142:CK142)</f>
        <v>10.579000000000001</v>
      </c>
      <c r="CM142" s="216">
        <v>10.164199999999999</v>
      </c>
      <c r="CN142" s="216"/>
      <c r="CO142" s="217">
        <f>SUM(CM142:CN142)</f>
        <v>10.164199999999999</v>
      </c>
      <c r="CP142" s="216">
        <v>10.164199999999999</v>
      </c>
      <c r="CQ142" s="216"/>
      <c r="CR142" s="217">
        <f>SUM(CP142:CQ142)</f>
        <v>10.164199999999999</v>
      </c>
      <c r="GC142" s="120"/>
      <c r="GD142" s="120"/>
      <c r="GE142" s="120"/>
      <c r="GF142" s="120"/>
      <c r="GG142" s="120"/>
      <c r="GH142" s="120"/>
      <c r="GI142" s="120"/>
      <c r="GJ142" s="120"/>
      <c r="GK142" s="120"/>
      <c r="GL142" s="120"/>
      <c r="GM142" s="120"/>
      <c r="GN142" s="120"/>
      <c r="GO142" s="120"/>
      <c r="GP142" s="120"/>
      <c r="GQ142" s="120"/>
      <c r="GR142" s="120"/>
      <c r="GS142" s="120"/>
      <c r="GT142" s="120"/>
      <c r="GU142" s="120"/>
      <c r="GV142" s="120"/>
      <c r="GW142" s="120"/>
      <c r="GX142" s="120"/>
      <c r="GY142" s="120"/>
      <c r="GZ142" s="120"/>
      <c r="HA142" s="120"/>
      <c r="HB142" s="120"/>
      <c r="HC142" s="120"/>
      <c r="HD142" s="120"/>
      <c r="HE142" s="120"/>
      <c r="HF142" s="120"/>
      <c r="HG142" s="120"/>
      <c r="HH142" s="120"/>
      <c r="HI142" s="120"/>
      <c r="HJ142" s="120"/>
      <c r="HK142" s="120"/>
      <c r="HL142" s="120"/>
      <c r="HM142" s="120"/>
      <c r="HN142" s="120"/>
      <c r="HO142" s="120"/>
      <c r="HP142" s="120"/>
      <c r="HQ142" s="120"/>
      <c r="HR142" s="120"/>
      <c r="HS142" s="120"/>
      <c r="HT142" s="120"/>
      <c r="HU142" s="120"/>
      <c r="HV142" s="120"/>
      <c r="HW142" s="120"/>
      <c r="HX142" s="120"/>
      <c r="HY142" s="120"/>
      <c r="HZ142" s="120"/>
      <c r="IA142" s="120"/>
      <c r="IB142" s="120"/>
      <c r="IC142" s="120"/>
      <c r="ID142" s="120"/>
      <c r="IE142" s="120"/>
      <c r="IF142" s="120"/>
      <c r="IG142" s="120"/>
      <c r="IH142" s="120"/>
      <c r="II142" s="120"/>
      <c r="IJ142" s="120"/>
      <c r="IK142" s="120"/>
      <c r="IL142" s="120"/>
      <c r="IM142" s="120"/>
      <c r="IN142" s="120"/>
      <c r="IO142" s="120"/>
      <c r="IP142" s="120"/>
      <c r="IQ142" s="120"/>
      <c r="IR142" s="120"/>
      <c r="IS142" s="120"/>
      <c r="IT142" s="120"/>
      <c r="IU142" s="120"/>
      <c r="IV142" s="120"/>
      <c r="IW142" s="120"/>
      <c r="IX142" s="120"/>
      <c r="IY142" s="120"/>
      <c r="IZ142" s="120"/>
      <c r="JA142" s="120"/>
      <c r="JB142" s="120"/>
      <c r="JC142" s="120"/>
      <c r="JD142" s="120"/>
      <c r="JE142" s="120"/>
      <c r="JF142" s="120"/>
      <c r="JG142" s="120"/>
      <c r="JH142" s="120"/>
      <c r="JI142" s="120"/>
      <c r="JJ142" s="120"/>
      <c r="JK142" s="120"/>
      <c r="JL142" s="120"/>
      <c r="JM142" s="120"/>
      <c r="JN142" s="120"/>
      <c r="JO142" s="120"/>
      <c r="JP142" s="120"/>
      <c r="JQ142" s="120"/>
      <c r="JR142" s="120"/>
      <c r="JS142" s="120"/>
      <c r="JT142" s="120"/>
      <c r="JU142" s="120"/>
      <c r="JV142" s="120"/>
      <c r="JW142" s="120"/>
      <c r="JX142" s="120"/>
      <c r="JY142" s="120"/>
      <c r="JZ142" s="120"/>
      <c r="KA142" s="120"/>
      <c r="KB142" s="120"/>
      <c r="KC142" s="120"/>
      <c r="KD142" s="120"/>
      <c r="KE142" s="120"/>
      <c r="KF142" s="120"/>
      <c r="KG142" s="120"/>
      <c r="KH142" s="120"/>
      <c r="KI142" s="120"/>
      <c r="KJ142" s="120"/>
      <c r="KK142" s="120"/>
      <c r="KL142" s="120"/>
      <c r="KM142" s="120"/>
      <c r="KN142" s="120"/>
      <c r="KO142" s="120"/>
      <c r="KP142" s="120"/>
      <c r="KQ142" s="120"/>
      <c r="KR142" s="120"/>
      <c r="KS142" s="120"/>
      <c r="KT142" s="120"/>
      <c r="KU142" s="120"/>
      <c r="KV142" s="120"/>
      <c r="KW142" s="120"/>
      <c r="KX142" s="120"/>
      <c r="KY142" s="120"/>
      <c r="KZ142" s="120"/>
      <c r="LA142" s="120"/>
      <c r="LB142" s="120"/>
      <c r="LC142" s="120"/>
      <c r="LD142" s="120"/>
      <c r="LE142" s="120"/>
      <c r="LF142" s="120"/>
      <c r="LG142" s="120"/>
      <c r="LH142" s="120"/>
      <c r="LI142" s="120"/>
      <c r="LJ142" s="120"/>
      <c r="LK142" s="120"/>
      <c r="LL142" s="120"/>
      <c r="LM142" s="120"/>
      <c r="LN142" s="120"/>
      <c r="LO142" s="120"/>
      <c r="LP142" s="120"/>
      <c r="LQ142" s="120"/>
      <c r="LR142" s="120"/>
      <c r="LS142" s="120"/>
      <c r="LT142" s="120"/>
      <c r="LU142" s="120"/>
      <c r="LV142" s="120"/>
      <c r="LW142" s="120"/>
      <c r="LX142" s="120"/>
      <c r="LY142" s="120"/>
      <c r="LZ142" s="120"/>
      <c r="MA142" s="120"/>
      <c r="MB142" s="120"/>
      <c r="MC142" s="120"/>
      <c r="MD142" s="120"/>
      <c r="ME142" s="120"/>
      <c r="MF142" s="120"/>
      <c r="MG142" s="120"/>
      <c r="MH142" s="120"/>
      <c r="MI142" s="120"/>
      <c r="MJ142" s="120"/>
      <c r="MK142" s="120"/>
      <c r="ML142" s="120"/>
      <c r="MM142" s="120"/>
      <c r="MN142" s="120"/>
      <c r="MO142" s="120"/>
      <c r="MP142" s="120"/>
      <c r="MQ142" s="120"/>
      <c r="MR142" s="120"/>
      <c r="MS142" s="120"/>
      <c r="MT142" s="120"/>
      <c r="MU142" s="120"/>
      <c r="MV142" s="120"/>
      <c r="MW142" s="120"/>
      <c r="MX142" s="120"/>
      <c r="MY142" s="120"/>
      <c r="MZ142" s="120"/>
      <c r="NA142" s="120"/>
      <c r="NB142" s="120"/>
      <c r="NC142" s="120"/>
      <c r="ND142" s="120"/>
      <c r="NE142" s="120"/>
      <c r="NF142" s="120"/>
      <c r="NG142" s="120"/>
      <c r="NH142" s="120"/>
      <c r="NI142" s="120"/>
      <c r="NJ142" s="120"/>
      <c r="NK142" s="120"/>
      <c r="NL142" s="120"/>
      <c r="NM142" s="120"/>
      <c r="NN142" s="120"/>
      <c r="NO142" s="120"/>
      <c r="NP142" s="120"/>
      <c r="NQ142" s="120"/>
      <c r="NR142" s="120"/>
      <c r="NS142" s="120"/>
      <c r="NT142" s="120"/>
      <c r="NU142" s="120"/>
      <c r="NV142" s="120"/>
      <c r="NW142" s="120"/>
      <c r="NX142" s="120"/>
      <c r="NY142" s="120"/>
      <c r="NZ142" s="120"/>
      <c r="OA142" s="120"/>
      <c r="OB142" s="120"/>
      <c r="OC142" s="120"/>
      <c r="OD142" s="120"/>
      <c r="OE142" s="120"/>
      <c r="OF142" s="120"/>
      <c r="OG142" s="120"/>
      <c r="OH142" s="120"/>
      <c r="OI142" s="120"/>
      <c r="OJ142" s="120"/>
      <c r="OK142" s="120"/>
      <c r="OL142" s="120"/>
      <c r="OM142" s="120"/>
      <c r="ON142" s="120"/>
      <c r="OO142" s="120"/>
      <c r="OP142" s="120"/>
      <c r="OQ142" s="120"/>
      <c r="OR142" s="120"/>
      <c r="OS142" s="120"/>
      <c r="OT142" s="120"/>
      <c r="OU142" s="120"/>
      <c r="OV142" s="120"/>
      <c r="OW142" s="120"/>
      <c r="OX142" s="120"/>
      <c r="OY142" s="120"/>
      <c r="OZ142" s="120"/>
      <c r="PA142" s="120"/>
      <c r="PB142" s="120"/>
      <c r="PC142" s="120"/>
      <c r="PD142" s="120"/>
      <c r="PE142" s="120"/>
      <c r="PF142" s="120"/>
      <c r="PG142" s="120"/>
      <c r="PH142" s="120"/>
      <c r="PI142" s="120"/>
      <c r="PJ142" s="120"/>
      <c r="PK142" s="120"/>
      <c r="PL142" s="120"/>
      <c r="PM142" s="120"/>
      <c r="PN142" s="120"/>
      <c r="PO142" s="120"/>
      <c r="PP142" s="120"/>
      <c r="PQ142" s="120"/>
      <c r="PR142" s="120"/>
      <c r="PS142" s="120"/>
      <c r="PT142" s="120"/>
      <c r="PU142" s="120"/>
      <c r="PV142" s="120"/>
      <c r="PW142" s="120"/>
      <c r="PX142" s="120"/>
      <c r="PY142" s="120"/>
      <c r="PZ142" s="120"/>
      <c r="QA142" s="120"/>
      <c r="QB142" s="120"/>
      <c r="QC142" s="120"/>
      <c r="QD142" s="120"/>
      <c r="QE142" s="120"/>
      <c r="QF142" s="120"/>
      <c r="QG142" s="120"/>
      <c r="QH142" s="120"/>
      <c r="QI142" s="120"/>
      <c r="QJ142" s="120"/>
      <c r="QK142" s="120"/>
      <c r="QL142" s="120"/>
      <c r="QM142" s="120"/>
      <c r="QN142" s="120"/>
      <c r="QO142" s="120"/>
      <c r="QP142" s="120"/>
      <c r="QQ142" s="120"/>
      <c r="QR142" s="120"/>
      <c r="QS142" s="120"/>
      <c r="QT142" s="120"/>
      <c r="QU142" s="120"/>
      <c r="QV142" s="120"/>
      <c r="QW142" s="120"/>
      <c r="QX142" s="120"/>
      <c r="QY142" s="120"/>
      <c r="QZ142" s="120"/>
      <c r="RA142" s="120"/>
      <c r="RB142" s="120"/>
      <c r="RC142" s="120"/>
      <c r="RD142" s="120"/>
      <c r="RE142" s="120"/>
      <c r="RF142" s="120"/>
      <c r="RG142" s="120"/>
      <c r="RH142" s="120"/>
      <c r="RI142" s="120"/>
      <c r="RJ142" s="120"/>
      <c r="RK142" s="120"/>
      <c r="RL142" s="120"/>
      <c r="RM142" s="120"/>
      <c r="RN142" s="120"/>
      <c r="RO142" s="120"/>
      <c r="RP142" s="120"/>
      <c r="RQ142" s="120"/>
      <c r="RR142" s="120"/>
      <c r="RS142" s="120"/>
      <c r="RT142" s="120"/>
      <c r="RU142" s="120"/>
      <c r="RV142" s="120"/>
      <c r="RW142" s="120"/>
      <c r="RX142" s="120"/>
      <c r="RY142" s="120"/>
      <c r="RZ142" s="120"/>
      <c r="SA142" s="120"/>
      <c r="SB142" s="120"/>
      <c r="SC142" s="120"/>
      <c r="SD142" s="120"/>
      <c r="SE142" s="120"/>
      <c r="SF142" s="120"/>
      <c r="SG142" s="120"/>
      <c r="SH142" s="120"/>
      <c r="SI142" s="120"/>
      <c r="SJ142" s="120"/>
      <c r="SK142" s="120"/>
      <c r="SL142" s="120"/>
      <c r="SM142" s="120"/>
      <c r="SN142" s="120"/>
      <c r="SO142" s="120"/>
      <c r="SP142" s="120"/>
      <c r="SQ142" s="120"/>
      <c r="SR142" s="120"/>
      <c r="SS142" s="120"/>
      <c r="ST142" s="120"/>
      <c r="SU142" s="120"/>
      <c r="SV142" s="120"/>
      <c r="SW142" s="120"/>
      <c r="SX142" s="120"/>
      <c r="SY142" s="120"/>
      <c r="SZ142" s="120"/>
      <c r="TA142" s="120"/>
      <c r="TB142" s="120"/>
      <c r="TC142" s="120"/>
      <c r="TD142" s="120"/>
      <c r="TE142" s="120"/>
      <c r="TF142" s="120"/>
      <c r="TG142" s="120"/>
      <c r="TH142" s="120"/>
      <c r="TI142" s="120"/>
      <c r="TJ142" s="120"/>
      <c r="TK142" s="120"/>
      <c r="TL142" s="120"/>
      <c r="TM142" s="120"/>
      <c r="TN142" s="120"/>
      <c r="TO142" s="120"/>
      <c r="TP142" s="120"/>
      <c r="TQ142" s="120"/>
      <c r="TR142" s="120"/>
      <c r="TS142" s="120"/>
      <c r="TT142" s="120"/>
      <c r="TU142" s="120"/>
      <c r="TV142" s="120"/>
      <c r="TW142" s="120"/>
      <c r="TX142" s="120"/>
      <c r="TY142" s="120"/>
      <c r="TZ142" s="120"/>
      <c r="UA142" s="120"/>
      <c r="UB142" s="120"/>
      <c r="UC142" s="120"/>
      <c r="UD142" s="120"/>
      <c r="UE142" s="120"/>
      <c r="UF142" s="120"/>
      <c r="UG142" s="120"/>
    </row>
    <row r="143" spans="1:553" x14ac:dyDescent="0.25">
      <c r="A143" s="161" t="s">
        <v>352</v>
      </c>
      <c r="B143" s="31"/>
      <c r="C143" s="31"/>
      <c r="D143" s="31"/>
      <c r="E143" s="31"/>
      <c r="F143" s="31"/>
      <c r="G143" s="31"/>
      <c r="H143" s="31"/>
      <c r="I143" s="31"/>
      <c r="J143" s="31"/>
      <c r="K143" s="127"/>
      <c r="L143" s="127"/>
      <c r="M143" s="85"/>
      <c r="N143" s="85"/>
      <c r="O143" s="85"/>
      <c r="P143" s="85"/>
      <c r="Q143" s="127"/>
      <c r="R143" s="127"/>
      <c r="S143" s="127"/>
      <c r="T143" s="127"/>
      <c r="U143" s="85"/>
      <c r="V143" s="85"/>
      <c r="W143" s="85"/>
      <c r="X143" s="85"/>
      <c r="Y143" s="85"/>
      <c r="Z143" s="85"/>
      <c r="AA143" s="41"/>
      <c r="AB143" s="85"/>
      <c r="AC143" s="85"/>
      <c r="AD143" s="123"/>
      <c r="AE143" s="127"/>
      <c r="AF143" s="127"/>
      <c r="AG143" s="123"/>
      <c r="AH143" s="127"/>
      <c r="AI143" s="127"/>
      <c r="AJ143" s="123"/>
      <c r="AK143" s="127"/>
      <c r="AL143" s="127"/>
      <c r="AM143" s="123"/>
      <c r="AN143" s="127"/>
      <c r="AO143" s="127"/>
      <c r="AP143" s="123"/>
      <c r="AQ143" s="123"/>
      <c r="AR143" s="123"/>
      <c r="AS143" s="123"/>
      <c r="AT143" s="127"/>
      <c r="AU143" s="127"/>
      <c r="AV143" s="123"/>
      <c r="AW143" s="127"/>
      <c r="AX143" s="127"/>
      <c r="AY143" s="123"/>
      <c r="AZ143" s="219"/>
      <c r="BA143" s="219"/>
      <c r="BB143" s="226"/>
      <c r="BC143" s="226"/>
      <c r="BD143" s="226"/>
      <c r="BE143" s="226"/>
      <c r="BF143" s="219"/>
      <c r="BG143" s="219"/>
      <c r="BH143" s="226"/>
      <c r="BI143" s="226"/>
      <c r="BJ143" s="226"/>
      <c r="BK143" s="226"/>
      <c r="BL143" s="228"/>
      <c r="BM143" s="228"/>
      <c r="BN143" s="226"/>
      <c r="BO143" s="226"/>
      <c r="BP143" s="226"/>
      <c r="BQ143" s="226"/>
      <c r="BR143" s="228"/>
      <c r="BS143" s="228"/>
      <c r="BT143" s="226"/>
      <c r="BU143" s="228"/>
      <c r="BV143" s="228"/>
      <c r="BW143" s="226"/>
      <c r="BX143" s="228"/>
      <c r="BY143" s="228"/>
      <c r="BZ143" s="226"/>
      <c r="CA143" s="216"/>
      <c r="CB143" s="216"/>
      <c r="CC143" s="217"/>
      <c r="CD143" s="368"/>
      <c r="CE143" s="216"/>
      <c r="CF143" s="217"/>
      <c r="CG143" s="216"/>
      <c r="CH143" s="216"/>
      <c r="CI143" s="217"/>
      <c r="CJ143" s="216"/>
      <c r="CK143" s="216"/>
      <c r="CL143" s="217"/>
      <c r="CM143" s="216"/>
      <c r="CN143" s="216"/>
      <c r="CO143" s="217"/>
      <c r="CP143" s="216"/>
      <c r="CQ143" s="216"/>
      <c r="CR143" s="217"/>
      <c r="GC143" s="120"/>
      <c r="GD143" s="120"/>
      <c r="GE143" s="120"/>
      <c r="GF143" s="120"/>
      <c r="GG143" s="120"/>
      <c r="GH143" s="120"/>
      <c r="GI143" s="120"/>
      <c r="GJ143" s="120"/>
      <c r="GK143" s="120"/>
      <c r="GL143" s="120"/>
      <c r="GM143" s="120"/>
      <c r="GN143" s="120"/>
      <c r="GO143" s="120"/>
      <c r="GP143" s="120"/>
      <c r="GQ143" s="120"/>
      <c r="GR143" s="120"/>
      <c r="GS143" s="120"/>
      <c r="GT143" s="120"/>
      <c r="GU143" s="120"/>
      <c r="GV143" s="120"/>
      <c r="GW143" s="120"/>
      <c r="GX143" s="120"/>
      <c r="GY143" s="120"/>
      <c r="GZ143" s="120"/>
      <c r="HA143" s="120"/>
      <c r="HB143" s="120"/>
      <c r="HC143" s="120"/>
      <c r="HD143" s="120"/>
      <c r="HE143" s="120"/>
      <c r="HF143" s="120"/>
      <c r="HG143" s="120"/>
      <c r="HH143" s="120"/>
      <c r="HI143" s="120"/>
      <c r="HJ143" s="120"/>
      <c r="HK143" s="120"/>
      <c r="HL143" s="120"/>
      <c r="HM143" s="120"/>
      <c r="HN143" s="120"/>
      <c r="HO143" s="120"/>
      <c r="HP143" s="120"/>
      <c r="HQ143" s="120"/>
      <c r="HR143" s="120"/>
      <c r="HS143" s="120"/>
      <c r="HT143" s="120"/>
      <c r="HU143" s="120"/>
      <c r="HV143" s="120"/>
      <c r="HW143" s="120"/>
      <c r="HX143" s="120"/>
      <c r="HY143" s="120"/>
      <c r="HZ143" s="120"/>
      <c r="IA143" s="120"/>
      <c r="IB143" s="120"/>
      <c r="IC143" s="120"/>
      <c r="ID143" s="120"/>
      <c r="IE143" s="120"/>
      <c r="IF143" s="120"/>
      <c r="IG143" s="120"/>
      <c r="IH143" s="120"/>
      <c r="II143" s="120"/>
      <c r="IJ143" s="120"/>
      <c r="IK143" s="120"/>
      <c r="IL143" s="120"/>
      <c r="IM143" s="120"/>
      <c r="IN143" s="120"/>
      <c r="IO143" s="120"/>
      <c r="IP143" s="120"/>
      <c r="IQ143" s="120"/>
      <c r="IR143" s="120"/>
      <c r="IS143" s="120"/>
      <c r="IT143" s="120"/>
      <c r="IU143" s="120"/>
      <c r="IV143" s="120"/>
      <c r="IW143" s="120"/>
      <c r="IX143" s="120"/>
      <c r="IY143" s="120"/>
      <c r="IZ143" s="120"/>
      <c r="JA143" s="120"/>
      <c r="JB143" s="120"/>
      <c r="JC143" s="120"/>
      <c r="JD143" s="120"/>
      <c r="JE143" s="120"/>
      <c r="JF143" s="120"/>
      <c r="JG143" s="120"/>
      <c r="JH143" s="120"/>
      <c r="JI143" s="120"/>
      <c r="JJ143" s="120"/>
      <c r="JK143" s="120"/>
      <c r="JL143" s="120"/>
      <c r="JM143" s="120"/>
      <c r="JN143" s="120"/>
      <c r="JO143" s="120"/>
      <c r="JP143" s="120"/>
      <c r="JQ143" s="120"/>
      <c r="JR143" s="120"/>
      <c r="JS143" s="120"/>
      <c r="JT143" s="120"/>
      <c r="JU143" s="120"/>
      <c r="JV143" s="120"/>
      <c r="JW143" s="120"/>
      <c r="JX143" s="120"/>
      <c r="JY143" s="120"/>
      <c r="JZ143" s="120"/>
      <c r="KA143" s="120"/>
      <c r="KB143" s="120"/>
      <c r="KC143" s="120"/>
      <c r="KD143" s="120"/>
      <c r="KE143" s="120"/>
      <c r="KF143" s="120"/>
      <c r="KG143" s="120"/>
      <c r="KH143" s="120"/>
      <c r="KI143" s="120"/>
      <c r="KJ143" s="120"/>
      <c r="KK143" s="120"/>
      <c r="KL143" s="120"/>
      <c r="KM143" s="120"/>
      <c r="KN143" s="120"/>
      <c r="KO143" s="120"/>
      <c r="KP143" s="120"/>
      <c r="KQ143" s="120"/>
      <c r="KR143" s="120"/>
      <c r="KS143" s="120"/>
      <c r="KT143" s="120"/>
      <c r="KU143" s="120"/>
      <c r="KV143" s="120"/>
      <c r="KW143" s="120"/>
      <c r="KX143" s="120"/>
      <c r="KY143" s="120"/>
      <c r="KZ143" s="120"/>
      <c r="LA143" s="120"/>
      <c r="LB143" s="120"/>
      <c r="LC143" s="120"/>
      <c r="LD143" s="120"/>
      <c r="LE143" s="120"/>
      <c r="LF143" s="120"/>
      <c r="LG143" s="120"/>
      <c r="LH143" s="120"/>
      <c r="LI143" s="120"/>
      <c r="LJ143" s="120"/>
      <c r="LK143" s="120"/>
      <c r="LL143" s="120"/>
      <c r="LM143" s="120"/>
      <c r="LN143" s="120"/>
      <c r="LO143" s="120"/>
      <c r="LP143" s="120"/>
      <c r="LQ143" s="120"/>
      <c r="LR143" s="120"/>
      <c r="LS143" s="120"/>
      <c r="LT143" s="120"/>
      <c r="LU143" s="120"/>
      <c r="LV143" s="120"/>
      <c r="LW143" s="120"/>
      <c r="LX143" s="120"/>
      <c r="LY143" s="120"/>
      <c r="LZ143" s="120"/>
      <c r="MA143" s="120"/>
      <c r="MB143" s="120"/>
      <c r="MC143" s="120"/>
      <c r="MD143" s="120"/>
      <c r="ME143" s="120"/>
      <c r="MF143" s="120"/>
      <c r="MG143" s="120"/>
      <c r="MH143" s="120"/>
      <c r="MI143" s="120"/>
      <c r="MJ143" s="120"/>
      <c r="MK143" s="120"/>
      <c r="ML143" s="120"/>
      <c r="MM143" s="120"/>
      <c r="MN143" s="120"/>
      <c r="MO143" s="120"/>
      <c r="MP143" s="120"/>
      <c r="MQ143" s="120"/>
      <c r="MR143" s="120"/>
      <c r="MS143" s="120"/>
      <c r="MT143" s="120"/>
      <c r="MU143" s="120"/>
      <c r="MV143" s="120"/>
      <c r="MW143" s="120"/>
      <c r="MX143" s="120"/>
      <c r="MY143" s="120"/>
      <c r="MZ143" s="120"/>
      <c r="NA143" s="120"/>
      <c r="NB143" s="120"/>
      <c r="NC143" s="120"/>
      <c r="ND143" s="120"/>
      <c r="NE143" s="120"/>
      <c r="NF143" s="120"/>
      <c r="NG143" s="120"/>
      <c r="NH143" s="120"/>
      <c r="NI143" s="120"/>
      <c r="NJ143" s="120"/>
      <c r="NK143" s="120"/>
      <c r="NL143" s="120"/>
      <c r="NM143" s="120"/>
      <c r="NN143" s="120"/>
      <c r="NO143" s="120"/>
      <c r="NP143" s="120"/>
      <c r="NQ143" s="120"/>
      <c r="NR143" s="120"/>
      <c r="NS143" s="120"/>
      <c r="NT143" s="120"/>
      <c r="NU143" s="120"/>
      <c r="NV143" s="120"/>
      <c r="NW143" s="120"/>
      <c r="NX143" s="120"/>
      <c r="NY143" s="120"/>
      <c r="NZ143" s="120"/>
      <c r="OA143" s="120"/>
      <c r="OB143" s="120"/>
      <c r="OC143" s="120"/>
      <c r="OD143" s="120"/>
      <c r="OE143" s="120"/>
      <c r="OF143" s="120"/>
      <c r="OG143" s="120"/>
      <c r="OH143" s="120"/>
      <c r="OI143" s="120"/>
      <c r="OJ143" s="120"/>
      <c r="OK143" s="120"/>
      <c r="OL143" s="120"/>
      <c r="OM143" s="120"/>
      <c r="ON143" s="120"/>
      <c r="OO143" s="120"/>
      <c r="OP143" s="120"/>
      <c r="OQ143" s="120"/>
      <c r="OR143" s="120"/>
      <c r="OS143" s="120"/>
      <c r="OT143" s="120"/>
      <c r="OU143" s="120"/>
      <c r="OV143" s="120"/>
      <c r="OW143" s="120"/>
      <c r="OX143" s="120"/>
      <c r="OY143" s="120"/>
      <c r="OZ143" s="120"/>
      <c r="PA143" s="120"/>
      <c r="PB143" s="120"/>
      <c r="PC143" s="120"/>
      <c r="PD143" s="120"/>
      <c r="PE143" s="120"/>
      <c r="PF143" s="120"/>
      <c r="PG143" s="120"/>
      <c r="PH143" s="120"/>
      <c r="PI143" s="120"/>
      <c r="PJ143" s="120"/>
      <c r="PK143" s="120"/>
      <c r="PL143" s="120"/>
      <c r="PM143" s="120"/>
      <c r="PN143" s="120"/>
      <c r="PO143" s="120"/>
      <c r="PP143" s="120"/>
      <c r="PQ143" s="120"/>
      <c r="PR143" s="120"/>
      <c r="PS143" s="120"/>
      <c r="PT143" s="120"/>
      <c r="PU143" s="120"/>
      <c r="PV143" s="120"/>
      <c r="PW143" s="120"/>
      <c r="PX143" s="120"/>
      <c r="PY143" s="120"/>
      <c r="PZ143" s="120"/>
      <c r="QA143" s="120"/>
      <c r="QB143" s="120"/>
      <c r="QC143" s="120"/>
      <c r="QD143" s="120"/>
      <c r="QE143" s="120"/>
      <c r="QF143" s="120"/>
      <c r="QG143" s="120"/>
      <c r="QH143" s="120"/>
      <c r="QI143" s="120"/>
      <c r="QJ143" s="120"/>
      <c r="QK143" s="120"/>
      <c r="QL143" s="120"/>
      <c r="QM143" s="120"/>
      <c r="QN143" s="120"/>
      <c r="QO143" s="120"/>
      <c r="QP143" s="120"/>
      <c r="QQ143" s="120"/>
      <c r="QR143" s="120"/>
      <c r="QS143" s="120"/>
      <c r="QT143" s="120"/>
      <c r="QU143" s="120"/>
      <c r="QV143" s="120"/>
      <c r="QW143" s="120"/>
      <c r="QX143" s="120"/>
      <c r="QY143" s="120"/>
      <c r="QZ143" s="120"/>
      <c r="RA143" s="120"/>
      <c r="RB143" s="120"/>
      <c r="RC143" s="120"/>
      <c r="RD143" s="120"/>
      <c r="RE143" s="120"/>
      <c r="RF143" s="120"/>
      <c r="RG143" s="120"/>
      <c r="RH143" s="120"/>
      <c r="RI143" s="120"/>
      <c r="RJ143" s="120"/>
      <c r="RK143" s="120"/>
      <c r="RL143" s="120"/>
      <c r="RM143" s="120"/>
      <c r="RN143" s="120"/>
      <c r="RO143" s="120"/>
      <c r="RP143" s="120"/>
      <c r="RQ143" s="120"/>
      <c r="RR143" s="120"/>
      <c r="RS143" s="120"/>
      <c r="RT143" s="120"/>
      <c r="RU143" s="120"/>
      <c r="RV143" s="120"/>
      <c r="RW143" s="120"/>
      <c r="RX143" s="120"/>
      <c r="RY143" s="120"/>
      <c r="RZ143" s="120"/>
      <c r="SA143" s="120"/>
      <c r="SB143" s="120"/>
      <c r="SC143" s="120"/>
      <c r="SD143" s="120"/>
      <c r="SE143" s="120"/>
      <c r="SF143" s="120"/>
      <c r="SG143" s="120"/>
      <c r="SH143" s="120"/>
      <c r="SI143" s="120"/>
      <c r="SJ143" s="120"/>
      <c r="SK143" s="120"/>
      <c r="SL143" s="120"/>
      <c r="SM143" s="120"/>
      <c r="SN143" s="120"/>
      <c r="SO143" s="120"/>
      <c r="SP143" s="120"/>
      <c r="SQ143" s="120"/>
      <c r="SR143" s="120"/>
      <c r="SS143" s="120"/>
      <c r="ST143" s="120"/>
      <c r="SU143" s="120"/>
      <c r="SV143" s="120"/>
      <c r="SW143" s="120"/>
      <c r="SX143" s="120"/>
      <c r="SY143" s="120"/>
      <c r="SZ143" s="120"/>
      <c r="TA143" s="120"/>
      <c r="TB143" s="120"/>
      <c r="TC143" s="120"/>
      <c r="TD143" s="120"/>
      <c r="TE143" s="120"/>
      <c r="TF143" s="120"/>
      <c r="TG143" s="120"/>
      <c r="TH143" s="120"/>
      <c r="TI143" s="120"/>
      <c r="TJ143" s="120"/>
      <c r="TK143" s="120"/>
      <c r="TL143" s="120"/>
      <c r="TM143" s="120"/>
      <c r="TN143" s="120"/>
      <c r="TO143" s="120"/>
      <c r="TP143" s="120"/>
      <c r="TQ143" s="120"/>
      <c r="TR143" s="120"/>
      <c r="TS143" s="120"/>
      <c r="TT143" s="120"/>
      <c r="TU143" s="120"/>
      <c r="TV143" s="120"/>
      <c r="TW143" s="120"/>
      <c r="TX143" s="120"/>
      <c r="TY143" s="120"/>
      <c r="TZ143" s="120"/>
      <c r="UA143" s="120"/>
      <c r="UB143" s="120"/>
      <c r="UC143" s="120"/>
      <c r="UD143" s="120"/>
      <c r="UE143" s="120"/>
      <c r="UF143" s="120"/>
      <c r="UG143" s="120"/>
    </row>
    <row r="144" spans="1:553" x14ac:dyDescent="0.25">
      <c r="A144" s="162" t="s">
        <v>291</v>
      </c>
      <c r="B144" s="31">
        <v>0</v>
      </c>
      <c r="C144" s="31">
        <v>59.638500000000001</v>
      </c>
      <c r="D144" s="31">
        <v>59.638500000000001</v>
      </c>
      <c r="E144" s="31">
        <v>0</v>
      </c>
      <c r="F144" s="31">
        <v>50</v>
      </c>
      <c r="G144" s="31">
        <v>50</v>
      </c>
      <c r="H144" s="31">
        <v>0</v>
      </c>
      <c r="I144" s="31">
        <v>0</v>
      </c>
      <c r="J144" s="31">
        <v>6</v>
      </c>
      <c r="K144" s="127">
        <v>6</v>
      </c>
      <c r="L144" s="127">
        <v>0</v>
      </c>
      <c r="M144" s="85">
        <v>0</v>
      </c>
      <c r="N144" s="85">
        <v>50.738199999999999</v>
      </c>
      <c r="O144" s="85">
        <f t="shared" ref="O144:O151" si="93">N144+M144</f>
        <v>50.738199999999999</v>
      </c>
      <c r="P144" s="85"/>
      <c r="Q144" s="127">
        <v>0</v>
      </c>
      <c r="R144" s="127">
        <v>50</v>
      </c>
      <c r="S144" s="127">
        <v>50</v>
      </c>
      <c r="T144" s="127">
        <v>0</v>
      </c>
      <c r="U144" s="85">
        <v>0</v>
      </c>
      <c r="V144" s="85">
        <v>57</v>
      </c>
      <c r="W144" s="85">
        <f t="shared" ref="W144:W151" si="94">V144+U144</f>
        <v>57</v>
      </c>
      <c r="X144" s="85">
        <v>0</v>
      </c>
      <c r="Y144" s="85">
        <v>0</v>
      </c>
      <c r="Z144" s="85">
        <v>56.170400000000001</v>
      </c>
      <c r="AA144" s="41">
        <f>SUM(Y144:Z144)</f>
        <v>56.170400000000001</v>
      </c>
      <c r="AB144" s="85">
        <v>54.5</v>
      </c>
      <c r="AC144" s="85">
        <v>0</v>
      </c>
      <c r="AD144" s="123">
        <f t="shared" ref="AD144:AD151" si="95">AC144+AB144</f>
        <v>54.5</v>
      </c>
      <c r="AE144" s="127">
        <v>66</v>
      </c>
      <c r="AF144" s="127">
        <v>0</v>
      </c>
      <c r="AG144" s="123">
        <f t="shared" si="61"/>
        <v>66</v>
      </c>
      <c r="AH144" s="127">
        <v>66.872200000000007</v>
      </c>
      <c r="AI144" s="127">
        <v>0</v>
      </c>
      <c r="AJ144" s="123">
        <f t="shared" si="62"/>
        <v>66.872200000000007</v>
      </c>
      <c r="AK144" s="127">
        <v>66</v>
      </c>
      <c r="AL144" s="127">
        <v>0</v>
      </c>
      <c r="AM144" s="123">
        <f t="shared" si="65"/>
        <v>66</v>
      </c>
      <c r="AN144" s="127">
        <v>70</v>
      </c>
      <c r="AO144" s="127">
        <v>0</v>
      </c>
      <c r="AP144" s="123">
        <f t="shared" si="66"/>
        <v>70</v>
      </c>
      <c r="AQ144" s="123">
        <v>69.767300000000006</v>
      </c>
      <c r="AR144" s="123">
        <v>0</v>
      </c>
      <c r="AS144" s="123">
        <f>SUM(AQ144:AR144)</f>
        <v>69.767300000000006</v>
      </c>
      <c r="AT144" s="127">
        <v>70</v>
      </c>
      <c r="AU144" s="127">
        <v>0</v>
      </c>
      <c r="AV144" s="123">
        <f t="shared" si="67"/>
        <v>70</v>
      </c>
      <c r="AW144" s="127">
        <v>70</v>
      </c>
      <c r="AX144" s="127">
        <v>0</v>
      </c>
      <c r="AY144" s="123">
        <f t="shared" ref="AY144:AY151" si="96">AW144+AX144</f>
        <v>70</v>
      </c>
      <c r="AZ144" s="219">
        <v>80</v>
      </c>
      <c r="BA144" s="219">
        <v>0</v>
      </c>
      <c r="BB144" s="226">
        <f t="shared" ref="BB144:BB151" si="97">SUM(AZ144:BA144)</f>
        <v>80</v>
      </c>
      <c r="BC144" s="231">
        <v>78.781300000000002</v>
      </c>
      <c r="BD144" s="231">
        <v>0</v>
      </c>
      <c r="BE144" s="226">
        <f t="shared" ref="BE144:BE151" si="98">SUM(BC144:BD144)</f>
        <v>78.781300000000002</v>
      </c>
      <c r="BF144" s="228">
        <v>65</v>
      </c>
      <c r="BG144" s="228">
        <v>0</v>
      </c>
      <c r="BH144" s="226">
        <f t="shared" ref="BH144:BH151" si="99">SUM(BF144:BG144)</f>
        <v>65</v>
      </c>
      <c r="BI144" s="231">
        <v>90</v>
      </c>
      <c r="BJ144" s="231">
        <v>0</v>
      </c>
      <c r="BK144" s="226">
        <f t="shared" ref="BK144:BK151" si="100">SUM(BI144:BJ144)</f>
        <v>90</v>
      </c>
      <c r="BL144" s="231">
        <v>88.095100000000002</v>
      </c>
      <c r="BM144" s="231">
        <v>0</v>
      </c>
      <c r="BN144" s="226">
        <f>SUM(BL144:BM144)</f>
        <v>88.095100000000002</v>
      </c>
      <c r="BO144" s="231">
        <v>80</v>
      </c>
      <c r="BP144" s="231">
        <v>0</v>
      </c>
      <c r="BQ144" s="226">
        <f t="shared" ref="BQ144:BQ151" si="101">SUM(BO144:BP144)</f>
        <v>80</v>
      </c>
      <c r="BR144" s="231">
        <v>88</v>
      </c>
      <c r="BS144" s="231">
        <v>0</v>
      </c>
      <c r="BT144" s="226">
        <f>SUM(BR144:BS144)</f>
        <v>88</v>
      </c>
      <c r="BU144" s="228">
        <v>86.805300000000003</v>
      </c>
      <c r="BV144" s="228"/>
      <c r="BW144" s="226">
        <f t="shared" ref="BW144:BW151" si="102">SUM(BU144:BV144)</f>
        <v>86.805300000000003</v>
      </c>
      <c r="BX144" s="231">
        <v>90</v>
      </c>
      <c r="BY144" s="231">
        <v>0</v>
      </c>
      <c r="BZ144" s="226">
        <f>SUM(BX144:BY144)</f>
        <v>90</v>
      </c>
      <c r="CA144" s="216">
        <v>135</v>
      </c>
      <c r="CB144" s="216"/>
      <c r="CC144" s="217">
        <f>SUM(CA144:CB144)</f>
        <v>135</v>
      </c>
      <c r="CD144" s="216">
        <v>132.8432</v>
      </c>
      <c r="CE144" s="216"/>
      <c r="CF144" s="217">
        <f>SUM(CD144:CE144)</f>
        <v>132.8432</v>
      </c>
      <c r="CG144" s="216">
        <v>135</v>
      </c>
      <c r="CH144" s="216"/>
      <c r="CI144" s="217">
        <f>SUM(CG144:CH144)</f>
        <v>135</v>
      </c>
      <c r="CJ144" s="216">
        <v>100</v>
      </c>
      <c r="CK144" s="216"/>
      <c r="CL144" s="217">
        <f>SUM(CJ144:CK144)</f>
        <v>100</v>
      </c>
      <c r="CM144" s="216">
        <v>135</v>
      </c>
      <c r="CN144" s="216"/>
      <c r="CO144" s="217">
        <f>SUM(CM144:CN144)</f>
        <v>135</v>
      </c>
      <c r="CP144" s="216">
        <v>135</v>
      </c>
      <c r="CQ144" s="216"/>
      <c r="CR144" s="217">
        <f>SUM(CP144:CQ144)</f>
        <v>135</v>
      </c>
      <c r="GC144" s="120"/>
      <c r="GD144" s="120"/>
      <c r="GE144" s="120"/>
      <c r="GF144" s="120"/>
      <c r="GG144" s="120"/>
      <c r="GH144" s="120"/>
      <c r="GI144" s="120"/>
      <c r="GJ144" s="120"/>
      <c r="GK144" s="120"/>
      <c r="GL144" s="120"/>
      <c r="GM144" s="120"/>
      <c r="GN144" s="120"/>
      <c r="GO144" s="120"/>
      <c r="GP144" s="120"/>
      <c r="GQ144" s="120"/>
      <c r="GR144" s="120"/>
      <c r="GS144" s="120"/>
      <c r="GT144" s="120"/>
      <c r="GU144" s="120"/>
      <c r="GV144" s="120"/>
      <c r="GW144" s="120"/>
      <c r="GX144" s="120"/>
      <c r="GY144" s="120"/>
      <c r="GZ144" s="120"/>
      <c r="HA144" s="120"/>
      <c r="HB144" s="120"/>
      <c r="HC144" s="120"/>
      <c r="HD144" s="120"/>
      <c r="HE144" s="120"/>
      <c r="HF144" s="120"/>
      <c r="HG144" s="120"/>
      <c r="HH144" s="120"/>
      <c r="HI144" s="120"/>
      <c r="HJ144" s="120"/>
      <c r="HK144" s="120"/>
      <c r="HL144" s="120"/>
      <c r="HM144" s="120"/>
      <c r="HN144" s="120"/>
      <c r="HO144" s="120"/>
      <c r="HP144" s="120"/>
      <c r="HQ144" s="120"/>
      <c r="HR144" s="120"/>
      <c r="HS144" s="120"/>
      <c r="HT144" s="120"/>
      <c r="HU144" s="120"/>
      <c r="HV144" s="120"/>
      <c r="HW144" s="120"/>
      <c r="HX144" s="120"/>
      <c r="HY144" s="120"/>
      <c r="HZ144" s="120"/>
      <c r="IA144" s="120"/>
      <c r="IB144" s="120"/>
      <c r="IC144" s="120"/>
      <c r="ID144" s="120"/>
      <c r="IE144" s="120"/>
      <c r="IF144" s="120"/>
      <c r="IG144" s="120"/>
      <c r="IH144" s="120"/>
      <c r="II144" s="120"/>
      <c r="IJ144" s="120"/>
      <c r="IK144" s="120"/>
      <c r="IL144" s="120"/>
      <c r="IM144" s="120"/>
      <c r="IN144" s="120"/>
      <c r="IO144" s="120"/>
      <c r="IP144" s="120"/>
      <c r="IQ144" s="120"/>
      <c r="IR144" s="120"/>
      <c r="IS144" s="120"/>
      <c r="IT144" s="120"/>
      <c r="IU144" s="120"/>
      <c r="IV144" s="120"/>
      <c r="IW144" s="120"/>
      <c r="IX144" s="120"/>
      <c r="IY144" s="120"/>
      <c r="IZ144" s="120"/>
      <c r="JA144" s="120"/>
      <c r="JB144" s="120"/>
      <c r="JC144" s="120"/>
      <c r="JD144" s="120"/>
      <c r="JE144" s="120"/>
      <c r="JF144" s="120"/>
      <c r="JG144" s="120"/>
      <c r="JH144" s="120"/>
      <c r="JI144" s="120"/>
      <c r="JJ144" s="120"/>
      <c r="JK144" s="120"/>
      <c r="JL144" s="120"/>
      <c r="JM144" s="120"/>
      <c r="JN144" s="120"/>
      <c r="JO144" s="120"/>
      <c r="JP144" s="120"/>
      <c r="JQ144" s="120"/>
      <c r="JR144" s="120"/>
      <c r="JS144" s="120"/>
      <c r="JT144" s="120"/>
      <c r="JU144" s="120"/>
      <c r="JV144" s="120"/>
      <c r="JW144" s="120"/>
      <c r="JX144" s="120"/>
      <c r="JY144" s="120"/>
      <c r="JZ144" s="120"/>
      <c r="KA144" s="120"/>
      <c r="KB144" s="120"/>
      <c r="KC144" s="120"/>
      <c r="KD144" s="120"/>
      <c r="KE144" s="120"/>
      <c r="KF144" s="120"/>
      <c r="KG144" s="120"/>
      <c r="KH144" s="120"/>
      <c r="KI144" s="120"/>
      <c r="KJ144" s="120"/>
      <c r="KK144" s="120"/>
      <c r="KL144" s="120"/>
      <c r="KM144" s="120"/>
      <c r="KN144" s="120"/>
      <c r="KO144" s="120"/>
      <c r="KP144" s="120"/>
      <c r="KQ144" s="120"/>
      <c r="KR144" s="120"/>
      <c r="KS144" s="120"/>
      <c r="KT144" s="120"/>
      <c r="KU144" s="120"/>
      <c r="KV144" s="120"/>
      <c r="KW144" s="120"/>
      <c r="KX144" s="120"/>
      <c r="KY144" s="120"/>
      <c r="KZ144" s="120"/>
      <c r="LA144" s="120"/>
      <c r="LB144" s="120"/>
      <c r="LC144" s="120"/>
      <c r="LD144" s="120"/>
      <c r="LE144" s="120"/>
      <c r="LF144" s="120"/>
      <c r="LG144" s="120"/>
      <c r="LH144" s="120"/>
      <c r="LI144" s="120"/>
      <c r="LJ144" s="120"/>
      <c r="LK144" s="120"/>
      <c r="LL144" s="120"/>
      <c r="LM144" s="120"/>
      <c r="LN144" s="120"/>
      <c r="LO144" s="120"/>
      <c r="LP144" s="120"/>
      <c r="LQ144" s="120"/>
      <c r="LR144" s="120"/>
      <c r="LS144" s="120"/>
      <c r="LT144" s="120"/>
      <c r="LU144" s="120"/>
      <c r="LV144" s="120"/>
      <c r="LW144" s="120"/>
      <c r="LX144" s="120"/>
      <c r="LY144" s="120"/>
      <c r="LZ144" s="120"/>
      <c r="MA144" s="120"/>
      <c r="MB144" s="120"/>
      <c r="MC144" s="120"/>
      <c r="MD144" s="120"/>
      <c r="ME144" s="120"/>
      <c r="MF144" s="120"/>
      <c r="MG144" s="120"/>
      <c r="MH144" s="120"/>
      <c r="MI144" s="120"/>
      <c r="MJ144" s="120"/>
      <c r="MK144" s="120"/>
      <c r="ML144" s="120"/>
      <c r="MM144" s="120"/>
      <c r="MN144" s="120"/>
      <c r="MO144" s="120"/>
      <c r="MP144" s="120"/>
      <c r="MQ144" s="120"/>
      <c r="MR144" s="120"/>
      <c r="MS144" s="120"/>
      <c r="MT144" s="120"/>
      <c r="MU144" s="120"/>
      <c r="MV144" s="120"/>
      <c r="MW144" s="120"/>
      <c r="MX144" s="120"/>
      <c r="MY144" s="120"/>
      <c r="MZ144" s="120"/>
      <c r="NA144" s="120"/>
      <c r="NB144" s="120"/>
      <c r="NC144" s="120"/>
      <c r="ND144" s="120"/>
      <c r="NE144" s="120"/>
      <c r="NF144" s="120"/>
      <c r="NG144" s="120"/>
      <c r="NH144" s="120"/>
      <c r="NI144" s="120"/>
      <c r="NJ144" s="120"/>
      <c r="NK144" s="120"/>
      <c r="NL144" s="120"/>
      <c r="NM144" s="120"/>
      <c r="NN144" s="120"/>
      <c r="NO144" s="120"/>
      <c r="NP144" s="120"/>
      <c r="NQ144" s="120"/>
      <c r="NR144" s="120"/>
      <c r="NS144" s="120"/>
      <c r="NT144" s="120"/>
      <c r="NU144" s="120"/>
      <c r="NV144" s="120"/>
      <c r="NW144" s="120"/>
      <c r="NX144" s="120"/>
      <c r="NY144" s="120"/>
      <c r="NZ144" s="120"/>
      <c r="OA144" s="120"/>
      <c r="OB144" s="120"/>
      <c r="OC144" s="120"/>
      <c r="OD144" s="120"/>
      <c r="OE144" s="120"/>
      <c r="OF144" s="120"/>
      <c r="OG144" s="120"/>
      <c r="OH144" s="120"/>
      <c r="OI144" s="120"/>
      <c r="OJ144" s="120"/>
      <c r="OK144" s="120"/>
      <c r="OL144" s="120"/>
      <c r="OM144" s="120"/>
      <c r="ON144" s="120"/>
      <c r="OO144" s="120"/>
      <c r="OP144" s="120"/>
      <c r="OQ144" s="120"/>
      <c r="OR144" s="120"/>
      <c r="OS144" s="120"/>
      <c r="OT144" s="120"/>
      <c r="OU144" s="120"/>
      <c r="OV144" s="120"/>
      <c r="OW144" s="120"/>
      <c r="OX144" s="120"/>
      <c r="OY144" s="120"/>
      <c r="OZ144" s="120"/>
      <c r="PA144" s="120"/>
      <c r="PB144" s="120"/>
      <c r="PC144" s="120"/>
      <c r="PD144" s="120"/>
      <c r="PE144" s="120"/>
      <c r="PF144" s="120"/>
      <c r="PG144" s="120"/>
      <c r="PH144" s="120"/>
      <c r="PI144" s="120"/>
      <c r="PJ144" s="120"/>
      <c r="PK144" s="120"/>
      <c r="PL144" s="120"/>
      <c r="PM144" s="120"/>
      <c r="PN144" s="120"/>
      <c r="PO144" s="120"/>
      <c r="PP144" s="120"/>
      <c r="PQ144" s="120"/>
      <c r="PR144" s="120"/>
      <c r="PS144" s="120"/>
      <c r="PT144" s="120"/>
      <c r="PU144" s="120"/>
      <c r="PV144" s="120"/>
      <c r="PW144" s="120"/>
      <c r="PX144" s="120"/>
      <c r="PY144" s="120"/>
      <c r="PZ144" s="120"/>
      <c r="QA144" s="120"/>
      <c r="QB144" s="120"/>
      <c r="QC144" s="120"/>
      <c r="QD144" s="120"/>
      <c r="QE144" s="120"/>
      <c r="QF144" s="120"/>
      <c r="QG144" s="120"/>
      <c r="QH144" s="120"/>
      <c r="QI144" s="120"/>
      <c r="QJ144" s="120"/>
      <c r="QK144" s="120"/>
      <c r="QL144" s="120"/>
      <c r="QM144" s="120"/>
      <c r="QN144" s="120"/>
      <c r="QO144" s="120"/>
      <c r="QP144" s="120"/>
      <c r="QQ144" s="120"/>
      <c r="QR144" s="120"/>
      <c r="QS144" s="120"/>
      <c r="QT144" s="120"/>
      <c r="QU144" s="120"/>
      <c r="QV144" s="120"/>
      <c r="QW144" s="120"/>
      <c r="QX144" s="120"/>
      <c r="QY144" s="120"/>
      <c r="QZ144" s="120"/>
      <c r="RA144" s="120"/>
      <c r="RB144" s="120"/>
      <c r="RC144" s="120"/>
      <c r="RD144" s="120"/>
      <c r="RE144" s="120"/>
      <c r="RF144" s="120"/>
      <c r="RG144" s="120"/>
      <c r="RH144" s="120"/>
      <c r="RI144" s="120"/>
      <c r="RJ144" s="120"/>
      <c r="RK144" s="120"/>
      <c r="RL144" s="120"/>
      <c r="RM144" s="120"/>
      <c r="RN144" s="120"/>
      <c r="RO144" s="120"/>
      <c r="RP144" s="120"/>
      <c r="RQ144" s="120"/>
      <c r="RR144" s="120"/>
      <c r="RS144" s="120"/>
      <c r="RT144" s="120"/>
      <c r="RU144" s="120"/>
      <c r="RV144" s="120"/>
      <c r="RW144" s="120"/>
      <c r="RX144" s="120"/>
      <c r="RY144" s="120"/>
      <c r="RZ144" s="120"/>
      <c r="SA144" s="120"/>
      <c r="SB144" s="120"/>
      <c r="SC144" s="120"/>
      <c r="SD144" s="120"/>
      <c r="SE144" s="120"/>
      <c r="SF144" s="120"/>
      <c r="SG144" s="120"/>
      <c r="SH144" s="120"/>
      <c r="SI144" s="120"/>
      <c r="SJ144" s="120"/>
      <c r="SK144" s="120"/>
      <c r="SL144" s="120"/>
      <c r="SM144" s="120"/>
      <c r="SN144" s="120"/>
      <c r="SO144" s="120"/>
      <c r="SP144" s="120"/>
      <c r="SQ144" s="120"/>
      <c r="SR144" s="120"/>
      <c r="SS144" s="120"/>
      <c r="ST144" s="120"/>
      <c r="SU144" s="120"/>
      <c r="SV144" s="120"/>
      <c r="SW144" s="120"/>
      <c r="SX144" s="120"/>
      <c r="SY144" s="120"/>
      <c r="SZ144" s="120"/>
      <c r="TA144" s="120"/>
      <c r="TB144" s="120"/>
      <c r="TC144" s="120"/>
      <c r="TD144" s="120"/>
      <c r="TE144" s="120"/>
      <c r="TF144" s="120"/>
      <c r="TG144" s="120"/>
      <c r="TH144" s="120"/>
      <c r="TI144" s="120"/>
      <c r="TJ144" s="120"/>
      <c r="TK144" s="120"/>
      <c r="TL144" s="120"/>
      <c r="TM144" s="120"/>
      <c r="TN144" s="120"/>
      <c r="TO144" s="120"/>
      <c r="TP144" s="120"/>
      <c r="TQ144" s="120"/>
      <c r="TR144" s="120"/>
      <c r="TS144" s="120"/>
      <c r="TT144" s="120"/>
      <c r="TU144" s="120"/>
      <c r="TV144" s="120"/>
      <c r="TW144" s="120"/>
      <c r="TX144" s="120"/>
      <c r="TY144" s="120"/>
      <c r="TZ144" s="120"/>
      <c r="UA144" s="120"/>
      <c r="UB144" s="120"/>
      <c r="UC144" s="120"/>
      <c r="UD144" s="120"/>
      <c r="UE144" s="120"/>
      <c r="UF144" s="120"/>
      <c r="UG144" s="120"/>
    </row>
    <row r="145" spans="1:553" x14ac:dyDescent="0.25">
      <c r="A145" s="162" t="s">
        <v>88</v>
      </c>
      <c r="B145" s="31">
        <v>0</v>
      </c>
      <c r="C145" s="31">
        <v>4.6554000000000002</v>
      </c>
      <c r="D145" s="31">
        <v>4.6554000000000002</v>
      </c>
      <c r="E145" s="31">
        <v>0</v>
      </c>
      <c r="F145" s="31">
        <v>5.9539999999999997</v>
      </c>
      <c r="G145" s="31">
        <v>5.9539999999999997</v>
      </c>
      <c r="H145" s="31">
        <v>0</v>
      </c>
      <c r="I145" s="31">
        <v>0</v>
      </c>
      <c r="J145" s="31">
        <v>5.9433999999999996</v>
      </c>
      <c r="K145" s="127">
        <v>5.9433999999999996</v>
      </c>
      <c r="L145" s="127">
        <v>0</v>
      </c>
      <c r="M145" s="85">
        <v>0</v>
      </c>
      <c r="N145" s="85">
        <v>4.8052999999999999</v>
      </c>
      <c r="O145" s="85">
        <f t="shared" si="93"/>
        <v>4.8052999999999999</v>
      </c>
      <c r="P145" s="85"/>
      <c r="Q145" s="127">
        <v>0</v>
      </c>
      <c r="R145" s="127">
        <v>6.548</v>
      </c>
      <c r="S145" s="127">
        <v>6.548</v>
      </c>
      <c r="T145" s="127">
        <v>0</v>
      </c>
      <c r="U145" s="85">
        <v>0</v>
      </c>
      <c r="V145" s="85">
        <v>5.2826000000000004</v>
      </c>
      <c r="W145" s="85">
        <f t="shared" si="94"/>
        <v>5.2826000000000004</v>
      </c>
      <c r="X145" s="85">
        <v>0</v>
      </c>
      <c r="Y145" s="85">
        <v>0</v>
      </c>
      <c r="Z145" s="85">
        <v>4.4234</v>
      </c>
      <c r="AA145" s="41">
        <f>SUM(Y145:Z145)</f>
        <v>4.4234</v>
      </c>
      <c r="AB145" s="85">
        <v>7.0655999999999999</v>
      </c>
      <c r="AC145" s="85">
        <v>0</v>
      </c>
      <c r="AD145" s="123">
        <f t="shared" si="95"/>
        <v>7.0655999999999999</v>
      </c>
      <c r="AE145" s="127">
        <v>6.4741999999999997</v>
      </c>
      <c r="AF145" s="127">
        <v>0</v>
      </c>
      <c r="AG145" s="123">
        <f t="shared" si="61"/>
        <v>6.4741999999999997</v>
      </c>
      <c r="AH145" s="127">
        <v>6.5678000000000001</v>
      </c>
      <c r="AI145" s="127">
        <v>0</v>
      </c>
      <c r="AJ145" s="123">
        <f t="shared" si="62"/>
        <v>6.5678000000000001</v>
      </c>
      <c r="AK145" s="127">
        <v>7.4531999999999998</v>
      </c>
      <c r="AL145" s="127">
        <v>0</v>
      </c>
      <c r="AM145" s="123">
        <f t="shared" si="65"/>
        <v>7.4531999999999998</v>
      </c>
      <c r="AN145" s="127">
        <v>7.0048000000000004</v>
      </c>
      <c r="AO145" s="127">
        <v>0</v>
      </c>
      <c r="AP145" s="123">
        <f t="shared" si="66"/>
        <v>7.0048000000000004</v>
      </c>
      <c r="AQ145" s="123">
        <v>6.8364000000000003</v>
      </c>
      <c r="AR145" s="123">
        <v>0</v>
      </c>
      <c r="AS145" s="123">
        <f t="shared" ref="AS145:AS151" si="103">SUM(AQ145:AR145)</f>
        <v>6.8364000000000003</v>
      </c>
      <c r="AT145" s="127">
        <v>7.2567000000000004</v>
      </c>
      <c r="AU145" s="127">
        <v>0</v>
      </c>
      <c r="AV145" s="123">
        <f t="shared" si="67"/>
        <v>7.2567000000000004</v>
      </c>
      <c r="AW145" s="127">
        <v>7.2567000000000004</v>
      </c>
      <c r="AX145" s="127">
        <v>0</v>
      </c>
      <c r="AY145" s="123">
        <f t="shared" si="96"/>
        <v>7.2567000000000004</v>
      </c>
      <c r="AZ145" s="219">
        <v>7.133</v>
      </c>
      <c r="BA145" s="219">
        <v>0</v>
      </c>
      <c r="BB145" s="226">
        <f t="shared" si="97"/>
        <v>7.133</v>
      </c>
      <c r="BC145" s="231">
        <v>6.8395999999999999</v>
      </c>
      <c r="BD145" s="231">
        <v>0</v>
      </c>
      <c r="BE145" s="226">
        <f t="shared" si="98"/>
        <v>6.8395999999999999</v>
      </c>
      <c r="BF145" s="228">
        <v>7.4832000000000001</v>
      </c>
      <c r="BG145" s="228">
        <v>0</v>
      </c>
      <c r="BH145" s="226">
        <f t="shared" si="99"/>
        <v>7.4832000000000001</v>
      </c>
      <c r="BI145" s="231">
        <v>3.2827000000000002</v>
      </c>
      <c r="BJ145" s="231">
        <v>0</v>
      </c>
      <c r="BK145" s="226">
        <f t="shared" si="100"/>
        <v>3.2827000000000002</v>
      </c>
      <c r="BL145" s="231">
        <v>3.2349999999999999</v>
      </c>
      <c r="BM145" s="231">
        <v>0</v>
      </c>
      <c r="BN145" s="226">
        <f t="shared" ref="BN145:BN150" si="104">SUM(BL145:BM145)</f>
        <v>3.2349999999999999</v>
      </c>
      <c r="BO145" s="231">
        <v>9.1031999999999993</v>
      </c>
      <c r="BP145" s="231">
        <v>0</v>
      </c>
      <c r="BQ145" s="226">
        <f t="shared" si="101"/>
        <v>9.1031999999999993</v>
      </c>
      <c r="BR145" s="231">
        <v>7.6532</v>
      </c>
      <c r="BS145" s="231">
        <v>0</v>
      </c>
      <c r="BT145" s="226">
        <f>SUM(BR145:BS145)</f>
        <v>7.6532</v>
      </c>
      <c r="BU145" s="228">
        <v>7.5278</v>
      </c>
      <c r="BV145" s="228"/>
      <c r="BW145" s="226">
        <f t="shared" si="102"/>
        <v>7.5278</v>
      </c>
      <c r="BX145" s="231">
        <v>8.8023000000000007</v>
      </c>
      <c r="BY145" s="231">
        <v>0</v>
      </c>
      <c r="BZ145" s="226">
        <f>SUM(BX145:BY145)</f>
        <v>8.8023000000000007</v>
      </c>
      <c r="CA145" s="216">
        <v>11.901999999999999</v>
      </c>
      <c r="CB145" s="216"/>
      <c r="CC145" s="217">
        <f>SUM(CA145:CB145)</f>
        <v>11.901999999999999</v>
      </c>
      <c r="CD145" s="216">
        <v>11.4481</v>
      </c>
      <c r="CE145" s="216"/>
      <c r="CF145" s="217">
        <f>SUM(CD145:CE145)</f>
        <v>11.4481</v>
      </c>
      <c r="CG145" s="216">
        <v>13.302199999999999</v>
      </c>
      <c r="CH145" s="216"/>
      <c r="CI145" s="217">
        <f>SUM(CG145:CH145)</f>
        <v>13.302199999999999</v>
      </c>
      <c r="CJ145" s="216">
        <v>15.5108</v>
      </c>
      <c r="CK145" s="216"/>
      <c r="CL145" s="217">
        <f>SUM(CJ145:CK145)</f>
        <v>15.5108</v>
      </c>
      <c r="CM145" s="216">
        <v>14.4322</v>
      </c>
      <c r="CN145" s="216"/>
      <c r="CO145" s="217">
        <f>SUM(CM145:CN145)</f>
        <v>14.4322</v>
      </c>
      <c r="CP145" s="216">
        <v>14.4322</v>
      </c>
      <c r="CQ145" s="216"/>
      <c r="CR145" s="217">
        <f>SUM(CP145:CQ145)</f>
        <v>14.4322</v>
      </c>
      <c r="GC145" s="120"/>
      <c r="GD145" s="120"/>
      <c r="GE145" s="120"/>
      <c r="GF145" s="120"/>
      <c r="GG145" s="120"/>
      <c r="GH145" s="120"/>
      <c r="GI145" s="120"/>
      <c r="GJ145" s="120"/>
      <c r="GK145" s="120"/>
      <c r="GL145" s="120"/>
      <c r="GM145" s="120"/>
      <c r="GN145" s="120"/>
      <c r="GO145" s="120"/>
      <c r="GP145" s="120"/>
      <c r="GQ145" s="120"/>
      <c r="GR145" s="120"/>
      <c r="GS145" s="120"/>
      <c r="GT145" s="120"/>
      <c r="GU145" s="120"/>
      <c r="GV145" s="120"/>
      <c r="GW145" s="120"/>
      <c r="GX145" s="120"/>
      <c r="GY145" s="120"/>
      <c r="GZ145" s="120"/>
      <c r="HA145" s="120"/>
      <c r="HB145" s="120"/>
      <c r="HC145" s="120"/>
      <c r="HD145" s="120"/>
      <c r="HE145" s="120"/>
      <c r="HF145" s="120"/>
      <c r="HG145" s="120"/>
      <c r="HH145" s="120"/>
      <c r="HI145" s="120"/>
      <c r="HJ145" s="120"/>
      <c r="HK145" s="120"/>
      <c r="HL145" s="120"/>
      <c r="HM145" s="120"/>
      <c r="HN145" s="120"/>
      <c r="HO145" s="120"/>
      <c r="HP145" s="120"/>
      <c r="HQ145" s="120"/>
      <c r="HR145" s="120"/>
      <c r="HS145" s="120"/>
      <c r="HT145" s="120"/>
      <c r="HU145" s="120"/>
      <c r="HV145" s="120"/>
      <c r="HW145" s="120"/>
      <c r="HX145" s="120"/>
      <c r="HY145" s="120"/>
      <c r="HZ145" s="120"/>
      <c r="IA145" s="120"/>
      <c r="IB145" s="120"/>
      <c r="IC145" s="120"/>
      <c r="ID145" s="120"/>
      <c r="IE145" s="120"/>
      <c r="IF145" s="120"/>
      <c r="IG145" s="120"/>
      <c r="IH145" s="120"/>
      <c r="II145" s="120"/>
      <c r="IJ145" s="120"/>
      <c r="IK145" s="120"/>
      <c r="IL145" s="120"/>
      <c r="IM145" s="120"/>
      <c r="IN145" s="120"/>
      <c r="IO145" s="120"/>
      <c r="IP145" s="120"/>
      <c r="IQ145" s="120"/>
      <c r="IR145" s="120"/>
      <c r="IS145" s="120"/>
      <c r="IT145" s="120"/>
      <c r="IU145" s="120"/>
      <c r="IV145" s="120"/>
      <c r="IW145" s="120"/>
      <c r="IX145" s="120"/>
      <c r="IY145" s="120"/>
      <c r="IZ145" s="120"/>
      <c r="JA145" s="120"/>
      <c r="JB145" s="120"/>
      <c r="JC145" s="120"/>
      <c r="JD145" s="120"/>
      <c r="JE145" s="120"/>
      <c r="JF145" s="120"/>
      <c r="JG145" s="120"/>
      <c r="JH145" s="120"/>
      <c r="JI145" s="120"/>
      <c r="JJ145" s="120"/>
      <c r="JK145" s="120"/>
      <c r="JL145" s="120"/>
      <c r="JM145" s="120"/>
      <c r="JN145" s="120"/>
      <c r="JO145" s="120"/>
      <c r="JP145" s="120"/>
      <c r="JQ145" s="120"/>
      <c r="JR145" s="120"/>
      <c r="JS145" s="120"/>
      <c r="JT145" s="120"/>
      <c r="JU145" s="120"/>
      <c r="JV145" s="120"/>
      <c r="JW145" s="120"/>
      <c r="JX145" s="120"/>
      <c r="JY145" s="120"/>
      <c r="JZ145" s="120"/>
      <c r="KA145" s="120"/>
      <c r="KB145" s="120"/>
      <c r="KC145" s="120"/>
      <c r="KD145" s="120"/>
      <c r="KE145" s="120"/>
      <c r="KF145" s="120"/>
      <c r="KG145" s="120"/>
      <c r="KH145" s="120"/>
      <c r="KI145" s="120"/>
      <c r="KJ145" s="120"/>
      <c r="KK145" s="120"/>
      <c r="KL145" s="120"/>
      <c r="KM145" s="120"/>
      <c r="KN145" s="120"/>
      <c r="KO145" s="120"/>
      <c r="KP145" s="120"/>
      <c r="KQ145" s="120"/>
      <c r="KR145" s="120"/>
      <c r="KS145" s="120"/>
      <c r="KT145" s="120"/>
      <c r="KU145" s="120"/>
      <c r="KV145" s="120"/>
      <c r="KW145" s="120"/>
      <c r="KX145" s="120"/>
      <c r="KY145" s="120"/>
      <c r="KZ145" s="120"/>
      <c r="LA145" s="120"/>
      <c r="LB145" s="120"/>
      <c r="LC145" s="120"/>
      <c r="LD145" s="120"/>
      <c r="LE145" s="120"/>
      <c r="LF145" s="120"/>
      <c r="LG145" s="120"/>
      <c r="LH145" s="120"/>
      <c r="LI145" s="120"/>
      <c r="LJ145" s="120"/>
      <c r="LK145" s="120"/>
      <c r="LL145" s="120"/>
      <c r="LM145" s="120"/>
      <c r="LN145" s="120"/>
      <c r="LO145" s="120"/>
      <c r="LP145" s="120"/>
      <c r="LQ145" s="120"/>
      <c r="LR145" s="120"/>
      <c r="LS145" s="120"/>
      <c r="LT145" s="120"/>
      <c r="LU145" s="120"/>
      <c r="LV145" s="120"/>
      <c r="LW145" s="120"/>
      <c r="LX145" s="120"/>
      <c r="LY145" s="120"/>
      <c r="LZ145" s="120"/>
      <c r="MA145" s="120"/>
      <c r="MB145" s="120"/>
      <c r="MC145" s="120"/>
      <c r="MD145" s="120"/>
      <c r="ME145" s="120"/>
      <c r="MF145" s="120"/>
      <c r="MG145" s="120"/>
      <c r="MH145" s="120"/>
      <c r="MI145" s="120"/>
      <c r="MJ145" s="120"/>
      <c r="MK145" s="120"/>
      <c r="ML145" s="120"/>
      <c r="MM145" s="120"/>
      <c r="MN145" s="120"/>
      <c r="MO145" s="120"/>
      <c r="MP145" s="120"/>
      <c r="MQ145" s="120"/>
      <c r="MR145" s="120"/>
      <c r="MS145" s="120"/>
      <c r="MT145" s="120"/>
      <c r="MU145" s="120"/>
      <c r="MV145" s="120"/>
      <c r="MW145" s="120"/>
      <c r="MX145" s="120"/>
      <c r="MY145" s="120"/>
      <c r="MZ145" s="120"/>
      <c r="NA145" s="120"/>
      <c r="NB145" s="120"/>
      <c r="NC145" s="120"/>
      <c r="ND145" s="120"/>
      <c r="NE145" s="120"/>
      <c r="NF145" s="120"/>
      <c r="NG145" s="120"/>
      <c r="NH145" s="120"/>
      <c r="NI145" s="120"/>
      <c r="NJ145" s="120"/>
      <c r="NK145" s="120"/>
      <c r="NL145" s="120"/>
      <c r="NM145" s="120"/>
      <c r="NN145" s="120"/>
      <c r="NO145" s="120"/>
      <c r="NP145" s="120"/>
      <c r="NQ145" s="120"/>
      <c r="NR145" s="120"/>
      <c r="NS145" s="120"/>
      <c r="NT145" s="120"/>
      <c r="NU145" s="120"/>
      <c r="NV145" s="120"/>
      <c r="NW145" s="120"/>
      <c r="NX145" s="120"/>
      <c r="NY145" s="120"/>
      <c r="NZ145" s="120"/>
      <c r="OA145" s="120"/>
      <c r="OB145" s="120"/>
      <c r="OC145" s="120"/>
      <c r="OD145" s="120"/>
      <c r="OE145" s="120"/>
      <c r="OF145" s="120"/>
      <c r="OG145" s="120"/>
      <c r="OH145" s="120"/>
      <c r="OI145" s="120"/>
      <c r="OJ145" s="120"/>
      <c r="OK145" s="120"/>
      <c r="OL145" s="120"/>
      <c r="OM145" s="120"/>
      <c r="ON145" s="120"/>
      <c r="OO145" s="120"/>
      <c r="OP145" s="120"/>
      <c r="OQ145" s="120"/>
      <c r="OR145" s="120"/>
      <c r="OS145" s="120"/>
      <c r="OT145" s="120"/>
      <c r="OU145" s="120"/>
      <c r="OV145" s="120"/>
      <c r="OW145" s="120"/>
      <c r="OX145" s="120"/>
      <c r="OY145" s="120"/>
      <c r="OZ145" s="120"/>
      <c r="PA145" s="120"/>
      <c r="PB145" s="120"/>
      <c r="PC145" s="120"/>
      <c r="PD145" s="120"/>
      <c r="PE145" s="120"/>
      <c r="PF145" s="120"/>
      <c r="PG145" s="120"/>
      <c r="PH145" s="120"/>
      <c r="PI145" s="120"/>
      <c r="PJ145" s="120"/>
      <c r="PK145" s="120"/>
      <c r="PL145" s="120"/>
      <c r="PM145" s="120"/>
      <c r="PN145" s="120"/>
      <c r="PO145" s="120"/>
      <c r="PP145" s="120"/>
      <c r="PQ145" s="120"/>
      <c r="PR145" s="120"/>
      <c r="PS145" s="120"/>
      <c r="PT145" s="120"/>
      <c r="PU145" s="120"/>
      <c r="PV145" s="120"/>
      <c r="PW145" s="120"/>
      <c r="PX145" s="120"/>
      <c r="PY145" s="120"/>
      <c r="PZ145" s="120"/>
      <c r="QA145" s="120"/>
      <c r="QB145" s="120"/>
      <c r="QC145" s="120"/>
      <c r="QD145" s="120"/>
      <c r="QE145" s="120"/>
      <c r="QF145" s="120"/>
      <c r="QG145" s="120"/>
      <c r="QH145" s="120"/>
      <c r="QI145" s="120"/>
      <c r="QJ145" s="120"/>
      <c r="QK145" s="120"/>
      <c r="QL145" s="120"/>
      <c r="QM145" s="120"/>
      <c r="QN145" s="120"/>
      <c r="QO145" s="120"/>
      <c r="QP145" s="120"/>
      <c r="QQ145" s="120"/>
      <c r="QR145" s="120"/>
      <c r="QS145" s="120"/>
      <c r="QT145" s="120"/>
      <c r="QU145" s="120"/>
      <c r="QV145" s="120"/>
      <c r="QW145" s="120"/>
      <c r="QX145" s="120"/>
      <c r="QY145" s="120"/>
      <c r="QZ145" s="120"/>
      <c r="RA145" s="120"/>
      <c r="RB145" s="120"/>
      <c r="RC145" s="120"/>
      <c r="RD145" s="120"/>
      <c r="RE145" s="120"/>
      <c r="RF145" s="120"/>
      <c r="RG145" s="120"/>
      <c r="RH145" s="120"/>
      <c r="RI145" s="120"/>
      <c r="RJ145" s="120"/>
      <c r="RK145" s="120"/>
      <c r="RL145" s="120"/>
      <c r="RM145" s="120"/>
      <c r="RN145" s="120"/>
      <c r="RO145" s="120"/>
      <c r="RP145" s="120"/>
      <c r="RQ145" s="120"/>
      <c r="RR145" s="120"/>
      <c r="RS145" s="120"/>
      <c r="RT145" s="120"/>
      <c r="RU145" s="120"/>
      <c r="RV145" s="120"/>
      <c r="RW145" s="120"/>
      <c r="RX145" s="120"/>
      <c r="RY145" s="120"/>
      <c r="RZ145" s="120"/>
      <c r="SA145" s="120"/>
      <c r="SB145" s="120"/>
      <c r="SC145" s="120"/>
      <c r="SD145" s="120"/>
      <c r="SE145" s="120"/>
      <c r="SF145" s="120"/>
      <c r="SG145" s="120"/>
      <c r="SH145" s="120"/>
      <c r="SI145" s="120"/>
      <c r="SJ145" s="120"/>
      <c r="SK145" s="120"/>
      <c r="SL145" s="120"/>
      <c r="SM145" s="120"/>
      <c r="SN145" s="120"/>
      <c r="SO145" s="120"/>
      <c r="SP145" s="120"/>
      <c r="SQ145" s="120"/>
      <c r="SR145" s="120"/>
      <c r="SS145" s="120"/>
      <c r="ST145" s="120"/>
      <c r="SU145" s="120"/>
      <c r="SV145" s="120"/>
      <c r="SW145" s="120"/>
      <c r="SX145" s="120"/>
      <c r="SY145" s="120"/>
      <c r="SZ145" s="120"/>
      <c r="TA145" s="120"/>
      <c r="TB145" s="120"/>
      <c r="TC145" s="120"/>
      <c r="TD145" s="120"/>
      <c r="TE145" s="120"/>
      <c r="TF145" s="120"/>
      <c r="TG145" s="120"/>
      <c r="TH145" s="120"/>
      <c r="TI145" s="120"/>
      <c r="TJ145" s="120"/>
      <c r="TK145" s="120"/>
      <c r="TL145" s="120"/>
      <c r="TM145" s="120"/>
      <c r="TN145" s="120"/>
      <c r="TO145" s="120"/>
      <c r="TP145" s="120"/>
      <c r="TQ145" s="120"/>
      <c r="TR145" s="120"/>
      <c r="TS145" s="120"/>
      <c r="TT145" s="120"/>
      <c r="TU145" s="120"/>
      <c r="TV145" s="120"/>
      <c r="TW145" s="120"/>
      <c r="TX145" s="120"/>
      <c r="TY145" s="120"/>
      <c r="TZ145" s="120"/>
      <c r="UA145" s="120"/>
      <c r="UB145" s="120"/>
      <c r="UC145" s="120"/>
      <c r="UD145" s="120"/>
      <c r="UE145" s="120"/>
      <c r="UF145" s="120"/>
      <c r="UG145" s="120"/>
    </row>
    <row r="146" spans="1:553" x14ac:dyDescent="0.25">
      <c r="A146" s="163" t="s">
        <v>89</v>
      </c>
      <c r="B146" s="31">
        <v>0</v>
      </c>
      <c r="C146" s="31">
        <v>2.69E-2</v>
      </c>
      <c r="D146" s="31">
        <v>2.69E-2</v>
      </c>
      <c r="E146" s="31">
        <v>0</v>
      </c>
      <c r="F146" s="31">
        <v>0.5302</v>
      </c>
      <c r="G146" s="31">
        <v>0.5302</v>
      </c>
      <c r="H146" s="31">
        <v>0</v>
      </c>
      <c r="I146" s="31">
        <v>0</v>
      </c>
      <c r="J146" s="31">
        <v>1.4770000000000001</v>
      </c>
      <c r="K146" s="127">
        <v>1.4770000000000001</v>
      </c>
      <c r="L146" s="127">
        <v>0</v>
      </c>
      <c r="M146" s="85">
        <v>0</v>
      </c>
      <c r="N146" s="85">
        <v>1.2762</v>
      </c>
      <c r="O146" s="85">
        <f t="shared" si="93"/>
        <v>1.2762</v>
      </c>
      <c r="P146" s="85"/>
      <c r="Q146" s="127">
        <v>0</v>
      </c>
      <c r="R146" s="127">
        <v>4.1223999999999998</v>
      </c>
      <c r="S146" s="127">
        <v>4.1223999999999998</v>
      </c>
      <c r="T146" s="127">
        <v>0</v>
      </c>
      <c r="U146" s="85">
        <v>0</v>
      </c>
      <c r="V146" s="85">
        <v>3.59</v>
      </c>
      <c r="W146" s="85">
        <f t="shared" si="94"/>
        <v>3.59</v>
      </c>
      <c r="X146" s="85">
        <v>0</v>
      </c>
      <c r="Y146" s="85">
        <v>0</v>
      </c>
      <c r="Z146" s="85">
        <v>3.2269999999999999</v>
      </c>
      <c r="AA146" s="41">
        <v>3.2269999999999999</v>
      </c>
      <c r="AB146" s="85">
        <v>8.01</v>
      </c>
      <c r="AC146" s="85">
        <v>0</v>
      </c>
      <c r="AD146" s="123">
        <f t="shared" si="95"/>
        <v>8.01</v>
      </c>
      <c r="AE146" s="127">
        <v>8.1059999999999999</v>
      </c>
      <c r="AF146" s="127">
        <v>0</v>
      </c>
      <c r="AG146" s="123">
        <f t="shared" si="61"/>
        <v>8.1059999999999999</v>
      </c>
      <c r="AH146" s="127">
        <v>6.9196</v>
      </c>
      <c r="AI146" s="127">
        <v>0</v>
      </c>
      <c r="AJ146" s="123">
        <f t="shared" si="62"/>
        <v>6.9196</v>
      </c>
      <c r="AK146" s="127">
        <v>11.21</v>
      </c>
      <c r="AL146" s="127">
        <v>0</v>
      </c>
      <c r="AM146" s="123">
        <f t="shared" si="65"/>
        <v>11.21</v>
      </c>
      <c r="AN146" s="127">
        <v>9.76</v>
      </c>
      <c r="AO146" s="127">
        <v>0</v>
      </c>
      <c r="AP146" s="123">
        <f t="shared" si="66"/>
        <v>9.76</v>
      </c>
      <c r="AQ146" s="123">
        <v>9.2532999999999994</v>
      </c>
      <c r="AR146" s="123">
        <v>0</v>
      </c>
      <c r="AS146" s="123">
        <f t="shared" si="103"/>
        <v>9.2532999999999994</v>
      </c>
      <c r="AT146" s="127">
        <v>11.114100000000001</v>
      </c>
      <c r="AU146" s="127">
        <v>0</v>
      </c>
      <c r="AV146" s="123">
        <f t="shared" si="67"/>
        <v>11.114100000000001</v>
      </c>
      <c r="AW146" s="127">
        <v>11.114100000000001</v>
      </c>
      <c r="AX146" s="127">
        <v>0</v>
      </c>
      <c r="AY146" s="123">
        <f t="shared" si="96"/>
        <v>11.114100000000001</v>
      </c>
      <c r="AZ146" s="219">
        <v>11.009</v>
      </c>
      <c r="BA146" s="219">
        <v>0</v>
      </c>
      <c r="BB146" s="226">
        <f t="shared" si="97"/>
        <v>11.009</v>
      </c>
      <c r="BC146" s="231">
        <v>10.217599999999999</v>
      </c>
      <c r="BD146" s="231">
        <v>0</v>
      </c>
      <c r="BE146" s="226">
        <f t="shared" si="98"/>
        <v>10.217599999999999</v>
      </c>
      <c r="BF146" s="228">
        <v>13.2691</v>
      </c>
      <c r="BG146" s="228">
        <v>0</v>
      </c>
      <c r="BH146" s="226">
        <f t="shared" si="99"/>
        <v>13.2691</v>
      </c>
      <c r="BI146" s="231">
        <v>14.5076</v>
      </c>
      <c r="BJ146" s="231">
        <v>0</v>
      </c>
      <c r="BK146" s="226">
        <f t="shared" si="100"/>
        <v>14.5076</v>
      </c>
      <c r="BL146" s="231">
        <v>12.4369</v>
      </c>
      <c r="BM146" s="231">
        <v>0</v>
      </c>
      <c r="BN146" s="226">
        <f t="shared" si="104"/>
        <v>12.4369</v>
      </c>
      <c r="BO146" s="231">
        <v>15.8096</v>
      </c>
      <c r="BP146" s="231">
        <v>0</v>
      </c>
      <c r="BQ146" s="226">
        <f t="shared" si="101"/>
        <v>15.8096</v>
      </c>
      <c r="BR146" s="231">
        <v>19.332599999999999</v>
      </c>
      <c r="BS146" s="231">
        <v>0</v>
      </c>
      <c r="BT146" s="226">
        <f t="shared" ref="BT146:BT151" si="105">SUM(BR146:BS146)</f>
        <v>19.332599999999999</v>
      </c>
      <c r="BU146" s="228">
        <v>19.013400000000001</v>
      </c>
      <c r="BV146" s="228"/>
      <c r="BW146" s="226">
        <f t="shared" si="102"/>
        <v>19.013400000000001</v>
      </c>
      <c r="BX146" s="231">
        <v>21.557200000000002</v>
      </c>
      <c r="BY146" s="231">
        <v>0</v>
      </c>
      <c r="BZ146" s="226">
        <f>SUM(BX146:BY146)</f>
        <v>21.557200000000002</v>
      </c>
      <c r="CA146" s="216">
        <v>29.0961</v>
      </c>
      <c r="CB146" s="216"/>
      <c r="CC146" s="217">
        <f>SUM(CA146:CB146)</f>
        <v>29.0961</v>
      </c>
      <c r="CD146" s="216">
        <v>28.209199999999999</v>
      </c>
      <c r="CE146" s="216"/>
      <c r="CF146" s="217">
        <f>SUM(CD146:CE146)</f>
        <v>28.209199999999999</v>
      </c>
      <c r="CG146" s="216">
        <v>32.620199999999997</v>
      </c>
      <c r="CH146" s="216"/>
      <c r="CI146" s="217">
        <f>SUM(CG146:CH146)</f>
        <v>32.620199999999997</v>
      </c>
      <c r="CJ146" s="216">
        <v>32.549999999999997</v>
      </c>
      <c r="CK146" s="216"/>
      <c r="CL146" s="217">
        <f>SUM(CJ146:CK146)</f>
        <v>32.549999999999997</v>
      </c>
      <c r="CM146" s="216">
        <v>38.5002</v>
      </c>
      <c r="CN146" s="216"/>
      <c r="CO146" s="217">
        <f>SUM(CM146:CN146)</f>
        <v>38.5002</v>
      </c>
      <c r="CP146" s="216">
        <v>38.5002</v>
      </c>
      <c r="CQ146" s="216"/>
      <c r="CR146" s="217">
        <f>SUM(CP146:CQ146)</f>
        <v>38.5002</v>
      </c>
      <c r="GC146" s="120"/>
      <c r="GD146" s="120"/>
      <c r="GE146" s="120"/>
      <c r="GF146" s="120"/>
      <c r="GG146" s="120"/>
      <c r="GH146" s="120"/>
      <c r="GI146" s="120"/>
      <c r="GJ146" s="120"/>
      <c r="GK146" s="120"/>
      <c r="GL146" s="120"/>
      <c r="GM146" s="120"/>
      <c r="GN146" s="120"/>
      <c r="GO146" s="120"/>
      <c r="GP146" s="120"/>
      <c r="GQ146" s="120"/>
      <c r="GR146" s="120"/>
      <c r="GS146" s="120"/>
      <c r="GT146" s="120"/>
      <c r="GU146" s="120"/>
      <c r="GV146" s="120"/>
      <c r="GW146" s="120"/>
      <c r="GX146" s="120"/>
      <c r="GY146" s="120"/>
      <c r="GZ146" s="120"/>
      <c r="HA146" s="120"/>
      <c r="HB146" s="120"/>
      <c r="HC146" s="120"/>
      <c r="HD146" s="120"/>
      <c r="HE146" s="120"/>
      <c r="HF146" s="120"/>
      <c r="HG146" s="120"/>
      <c r="HH146" s="120"/>
      <c r="HI146" s="120"/>
      <c r="HJ146" s="120"/>
      <c r="HK146" s="120"/>
      <c r="HL146" s="120"/>
      <c r="HM146" s="120"/>
      <c r="HN146" s="120"/>
      <c r="HO146" s="120"/>
      <c r="HP146" s="120"/>
      <c r="HQ146" s="120"/>
      <c r="HR146" s="120"/>
      <c r="HS146" s="120"/>
      <c r="HT146" s="120"/>
      <c r="HU146" s="120"/>
      <c r="HV146" s="120"/>
      <c r="HW146" s="120"/>
      <c r="HX146" s="120"/>
      <c r="HY146" s="120"/>
      <c r="HZ146" s="120"/>
      <c r="IA146" s="120"/>
      <c r="IB146" s="120"/>
      <c r="IC146" s="120"/>
      <c r="ID146" s="120"/>
      <c r="IE146" s="120"/>
      <c r="IF146" s="120"/>
      <c r="IG146" s="120"/>
      <c r="IH146" s="120"/>
      <c r="II146" s="120"/>
      <c r="IJ146" s="120"/>
      <c r="IK146" s="120"/>
      <c r="IL146" s="120"/>
      <c r="IM146" s="120"/>
      <c r="IN146" s="120"/>
      <c r="IO146" s="120"/>
      <c r="IP146" s="120"/>
      <c r="IQ146" s="120"/>
      <c r="IR146" s="120"/>
      <c r="IS146" s="120"/>
      <c r="IT146" s="120"/>
      <c r="IU146" s="120"/>
      <c r="IV146" s="120"/>
      <c r="IW146" s="120"/>
      <c r="IX146" s="120"/>
      <c r="IY146" s="120"/>
      <c r="IZ146" s="120"/>
      <c r="JA146" s="120"/>
      <c r="JB146" s="120"/>
      <c r="JC146" s="120"/>
      <c r="JD146" s="120"/>
      <c r="JE146" s="120"/>
      <c r="JF146" s="120"/>
      <c r="JG146" s="120"/>
      <c r="JH146" s="120"/>
      <c r="JI146" s="120"/>
      <c r="JJ146" s="120"/>
      <c r="JK146" s="120"/>
      <c r="JL146" s="120"/>
      <c r="JM146" s="120"/>
      <c r="JN146" s="120"/>
      <c r="JO146" s="120"/>
      <c r="JP146" s="120"/>
      <c r="JQ146" s="120"/>
      <c r="JR146" s="120"/>
      <c r="JS146" s="120"/>
      <c r="JT146" s="120"/>
      <c r="JU146" s="120"/>
      <c r="JV146" s="120"/>
      <c r="JW146" s="120"/>
      <c r="JX146" s="120"/>
      <c r="JY146" s="120"/>
      <c r="JZ146" s="120"/>
      <c r="KA146" s="120"/>
      <c r="KB146" s="120"/>
      <c r="KC146" s="120"/>
      <c r="KD146" s="120"/>
      <c r="KE146" s="120"/>
      <c r="KF146" s="120"/>
      <c r="KG146" s="120"/>
      <c r="KH146" s="120"/>
      <c r="KI146" s="120"/>
      <c r="KJ146" s="120"/>
      <c r="KK146" s="120"/>
      <c r="KL146" s="120"/>
      <c r="KM146" s="120"/>
      <c r="KN146" s="120"/>
      <c r="KO146" s="120"/>
      <c r="KP146" s="120"/>
      <c r="KQ146" s="120"/>
      <c r="KR146" s="120"/>
      <c r="KS146" s="120"/>
      <c r="KT146" s="120"/>
      <c r="KU146" s="120"/>
      <c r="KV146" s="120"/>
      <c r="KW146" s="120"/>
      <c r="KX146" s="120"/>
      <c r="KY146" s="120"/>
      <c r="KZ146" s="120"/>
      <c r="LA146" s="120"/>
      <c r="LB146" s="120"/>
      <c r="LC146" s="120"/>
      <c r="LD146" s="120"/>
      <c r="LE146" s="120"/>
      <c r="LF146" s="120"/>
      <c r="LG146" s="120"/>
      <c r="LH146" s="120"/>
      <c r="LI146" s="120"/>
      <c r="LJ146" s="120"/>
      <c r="LK146" s="120"/>
      <c r="LL146" s="120"/>
      <c r="LM146" s="120"/>
      <c r="LN146" s="120"/>
      <c r="LO146" s="120"/>
      <c r="LP146" s="120"/>
      <c r="LQ146" s="120"/>
      <c r="LR146" s="120"/>
      <c r="LS146" s="120"/>
      <c r="LT146" s="120"/>
      <c r="LU146" s="120"/>
      <c r="LV146" s="120"/>
      <c r="LW146" s="120"/>
      <c r="LX146" s="120"/>
      <c r="LY146" s="120"/>
      <c r="LZ146" s="120"/>
      <c r="MA146" s="120"/>
      <c r="MB146" s="120"/>
      <c r="MC146" s="120"/>
      <c r="MD146" s="120"/>
      <c r="ME146" s="120"/>
      <c r="MF146" s="120"/>
      <c r="MG146" s="120"/>
      <c r="MH146" s="120"/>
      <c r="MI146" s="120"/>
      <c r="MJ146" s="120"/>
      <c r="MK146" s="120"/>
      <c r="ML146" s="120"/>
      <c r="MM146" s="120"/>
      <c r="MN146" s="120"/>
      <c r="MO146" s="120"/>
      <c r="MP146" s="120"/>
      <c r="MQ146" s="120"/>
      <c r="MR146" s="120"/>
      <c r="MS146" s="120"/>
      <c r="MT146" s="120"/>
      <c r="MU146" s="120"/>
      <c r="MV146" s="120"/>
      <c r="MW146" s="120"/>
      <c r="MX146" s="120"/>
      <c r="MY146" s="120"/>
      <c r="MZ146" s="120"/>
      <c r="NA146" s="120"/>
      <c r="NB146" s="120"/>
      <c r="NC146" s="120"/>
      <c r="ND146" s="120"/>
      <c r="NE146" s="120"/>
      <c r="NF146" s="120"/>
      <c r="NG146" s="120"/>
      <c r="NH146" s="120"/>
      <c r="NI146" s="120"/>
      <c r="NJ146" s="120"/>
      <c r="NK146" s="120"/>
      <c r="NL146" s="120"/>
      <c r="NM146" s="120"/>
      <c r="NN146" s="120"/>
      <c r="NO146" s="120"/>
      <c r="NP146" s="120"/>
      <c r="NQ146" s="120"/>
      <c r="NR146" s="120"/>
      <c r="NS146" s="120"/>
      <c r="NT146" s="120"/>
      <c r="NU146" s="120"/>
      <c r="NV146" s="120"/>
      <c r="NW146" s="120"/>
      <c r="NX146" s="120"/>
      <c r="NY146" s="120"/>
      <c r="NZ146" s="120"/>
      <c r="OA146" s="120"/>
      <c r="OB146" s="120"/>
      <c r="OC146" s="120"/>
      <c r="OD146" s="120"/>
      <c r="OE146" s="120"/>
      <c r="OF146" s="120"/>
      <c r="OG146" s="120"/>
      <c r="OH146" s="120"/>
      <c r="OI146" s="120"/>
      <c r="OJ146" s="120"/>
      <c r="OK146" s="120"/>
      <c r="OL146" s="120"/>
      <c r="OM146" s="120"/>
      <c r="ON146" s="120"/>
      <c r="OO146" s="120"/>
      <c r="OP146" s="120"/>
      <c r="OQ146" s="120"/>
      <c r="OR146" s="120"/>
      <c r="OS146" s="120"/>
      <c r="OT146" s="120"/>
      <c r="OU146" s="120"/>
      <c r="OV146" s="120"/>
      <c r="OW146" s="120"/>
      <c r="OX146" s="120"/>
      <c r="OY146" s="120"/>
      <c r="OZ146" s="120"/>
      <c r="PA146" s="120"/>
      <c r="PB146" s="120"/>
      <c r="PC146" s="120"/>
      <c r="PD146" s="120"/>
      <c r="PE146" s="120"/>
      <c r="PF146" s="120"/>
      <c r="PG146" s="120"/>
      <c r="PH146" s="120"/>
      <c r="PI146" s="120"/>
      <c r="PJ146" s="120"/>
      <c r="PK146" s="120"/>
      <c r="PL146" s="120"/>
      <c r="PM146" s="120"/>
      <c r="PN146" s="120"/>
      <c r="PO146" s="120"/>
      <c r="PP146" s="120"/>
      <c r="PQ146" s="120"/>
      <c r="PR146" s="120"/>
      <c r="PS146" s="120"/>
      <c r="PT146" s="120"/>
      <c r="PU146" s="120"/>
      <c r="PV146" s="120"/>
      <c r="PW146" s="120"/>
      <c r="PX146" s="120"/>
      <c r="PY146" s="120"/>
      <c r="PZ146" s="120"/>
      <c r="QA146" s="120"/>
      <c r="QB146" s="120"/>
      <c r="QC146" s="120"/>
      <c r="QD146" s="120"/>
      <c r="QE146" s="120"/>
      <c r="QF146" s="120"/>
      <c r="QG146" s="120"/>
      <c r="QH146" s="120"/>
      <c r="QI146" s="120"/>
      <c r="QJ146" s="120"/>
      <c r="QK146" s="120"/>
      <c r="QL146" s="120"/>
      <c r="QM146" s="120"/>
      <c r="QN146" s="120"/>
      <c r="QO146" s="120"/>
      <c r="QP146" s="120"/>
      <c r="QQ146" s="120"/>
      <c r="QR146" s="120"/>
      <c r="QS146" s="120"/>
      <c r="QT146" s="120"/>
      <c r="QU146" s="120"/>
      <c r="QV146" s="120"/>
      <c r="QW146" s="120"/>
      <c r="QX146" s="120"/>
      <c r="QY146" s="120"/>
      <c r="QZ146" s="120"/>
      <c r="RA146" s="120"/>
      <c r="RB146" s="120"/>
      <c r="RC146" s="120"/>
      <c r="RD146" s="120"/>
      <c r="RE146" s="120"/>
      <c r="RF146" s="120"/>
      <c r="RG146" s="120"/>
      <c r="RH146" s="120"/>
      <c r="RI146" s="120"/>
      <c r="RJ146" s="120"/>
      <c r="RK146" s="120"/>
      <c r="RL146" s="120"/>
      <c r="RM146" s="120"/>
      <c r="RN146" s="120"/>
      <c r="RO146" s="120"/>
      <c r="RP146" s="120"/>
      <c r="RQ146" s="120"/>
      <c r="RR146" s="120"/>
      <c r="RS146" s="120"/>
      <c r="RT146" s="120"/>
      <c r="RU146" s="120"/>
      <c r="RV146" s="120"/>
      <c r="RW146" s="120"/>
      <c r="RX146" s="120"/>
      <c r="RY146" s="120"/>
      <c r="RZ146" s="120"/>
      <c r="SA146" s="120"/>
      <c r="SB146" s="120"/>
      <c r="SC146" s="120"/>
      <c r="SD146" s="120"/>
      <c r="SE146" s="120"/>
      <c r="SF146" s="120"/>
      <c r="SG146" s="120"/>
      <c r="SH146" s="120"/>
      <c r="SI146" s="120"/>
      <c r="SJ146" s="120"/>
      <c r="SK146" s="120"/>
      <c r="SL146" s="120"/>
      <c r="SM146" s="120"/>
      <c r="SN146" s="120"/>
      <c r="SO146" s="120"/>
      <c r="SP146" s="120"/>
      <c r="SQ146" s="120"/>
      <c r="SR146" s="120"/>
      <c r="SS146" s="120"/>
      <c r="ST146" s="120"/>
      <c r="SU146" s="120"/>
      <c r="SV146" s="120"/>
      <c r="SW146" s="120"/>
      <c r="SX146" s="120"/>
      <c r="SY146" s="120"/>
      <c r="SZ146" s="120"/>
      <c r="TA146" s="120"/>
      <c r="TB146" s="120"/>
      <c r="TC146" s="120"/>
      <c r="TD146" s="120"/>
      <c r="TE146" s="120"/>
      <c r="TF146" s="120"/>
      <c r="TG146" s="120"/>
      <c r="TH146" s="120"/>
      <c r="TI146" s="120"/>
      <c r="TJ146" s="120"/>
      <c r="TK146" s="120"/>
      <c r="TL146" s="120"/>
      <c r="TM146" s="120"/>
      <c r="TN146" s="120"/>
      <c r="TO146" s="120"/>
      <c r="TP146" s="120"/>
      <c r="TQ146" s="120"/>
      <c r="TR146" s="120"/>
      <c r="TS146" s="120"/>
      <c r="TT146" s="120"/>
      <c r="TU146" s="120"/>
      <c r="TV146" s="120"/>
      <c r="TW146" s="120"/>
      <c r="TX146" s="120"/>
      <c r="TY146" s="120"/>
      <c r="TZ146" s="120"/>
      <c r="UA146" s="120"/>
      <c r="UB146" s="120"/>
      <c r="UC146" s="120"/>
      <c r="UD146" s="120"/>
      <c r="UE146" s="120"/>
      <c r="UF146" s="120"/>
      <c r="UG146" s="120"/>
    </row>
    <row r="147" spans="1:553" x14ac:dyDescent="0.25">
      <c r="A147" s="163" t="s">
        <v>90</v>
      </c>
      <c r="B147" s="31">
        <v>0</v>
      </c>
      <c r="C147" s="31">
        <v>0</v>
      </c>
      <c r="D147" s="31">
        <v>0</v>
      </c>
      <c r="E147" s="31">
        <v>0</v>
      </c>
      <c r="F147" s="31">
        <v>1E-4</v>
      </c>
      <c r="G147" s="31">
        <v>1E-4</v>
      </c>
      <c r="H147" s="31">
        <v>0</v>
      </c>
      <c r="I147" s="31">
        <v>0</v>
      </c>
      <c r="J147" s="31">
        <v>1E-4</v>
      </c>
      <c r="K147" s="127">
        <v>1E-4</v>
      </c>
      <c r="L147" s="127">
        <v>0</v>
      </c>
      <c r="M147" s="85">
        <v>0</v>
      </c>
      <c r="N147" s="85">
        <v>1E-4</v>
      </c>
      <c r="O147" s="85">
        <f t="shared" si="93"/>
        <v>1E-4</v>
      </c>
      <c r="P147" s="85"/>
      <c r="Q147" s="127">
        <v>0</v>
      </c>
      <c r="R147" s="127">
        <v>1E-4</v>
      </c>
      <c r="S147" s="127">
        <v>1E-4</v>
      </c>
      <c r="T147" s="127">
        <v>0</v>
      </c>
      <c r="U147" s="85">
        <v>0</v>
      </c>
      <c r="V147" s="85">
        <v>1E-4</v>
      </c>
      <c r="W147" s="85">
        <f t="shared" si="94"/>
        <v>1E-4</v>
      </c>
      <c r="X147" s="85">
        <v>0</v>
      </c>
      <c r="Y147" s="85"/>
      <c r="Z147" s="85"/>
      <c r="AA147" s="41"/>
      <c r="AB147" s="85">
        <v>0</v>
      </c>
      <c r="AC147" s="85">
        <v>1E-4</v>
      </c>
      <c r="AD147" s="123">
        <f t="shared" si="95"/>
        <v>1E-4</v>
      </c>
      <c r="AE147" s="127">
        <v>0</v>
      </c>
      <c r="AF147" s="127">
        <v>1E-4</v>
      </c>
      <c r="AG147" s="123">
        <f t="shared" ref="AG147:AG158" si="106">AE147+AF147</f>
        <v>1E-4</v>
      </c>
      <c r="AH147" s="127">
        <v>0</v>
      </c>
      <c r="AI147" s="127">
        <v>0</v>
      </c>
      <c r="AJ147" s="123">
        <f t="shared" ref="AJ147:AJ158" si="107">AH147+AI147</f>
        <v>0</v>
      </c>
      <c r="AK147" s="127">
        <v>1E-4</v>
      </c>
      <c r="AL147" s="127">
        <v>0</v>
      </c>
      <c r="AM147" s="123">
        <f t="shared" ref="AM147:AM158" si="108">AK147+AL147</f>
        <v>1E-4</v>
      </c>
      <c r="AN147" s="127">
        <v>0</v>
      </c>
      <c r="AO147" s="127">
        <v>0</v>
      </c>
      <c r="AP147" s="123">
        <f t="shared" ref="AP147:AP156" si="109">AN147+AO147</f>
        <v>0</v>
      </c>
      <c r="AQ147" s="127">
        <v>0</v>
      </c>
      <c r="AR147" s="127">
        <v>0</v>
      </c>
      <c r="AS147" s="123">
        <f t="shared" si="103"/>
        <v>0</v>
      </c>
      <c r="AT147" s="127">
        <v>0</v>
      </c>
      <c r="AU147" s="127">
        <v>0</v>
      </c>
      <c r="AV147" s="123">
        <f t="shared" ref="AV147:AV156" si="110">AT147+AU147</f>
        <v>0</v>
      </c>
      <c r="AW147" s="127">
        <v>0</v>
      </c>
      <c r="AX147" s="127">
        <v>0</v>
      </c>
      <c r="AY147" s="123">
        <f t="shared" si="96"/>
        <v>0</v>
      </c>
      <c r="AZ147" s="127">
        <v>0</v>
      </c>
      <c r="BA147" s="127">
        <v>0</v>
      </c>
      <c r="BB147" s="226">
        <f t="shared" si="97"/>
        <v>0</v>
      </c>
      <c r="BC147" s="127">
        <v>0</v>
      </c>
      <c r="BD147" s="127">
        <v>0</v>
      </c>
      <c r="BE147" s="226">
        <f t="shared" si="98"/>
        <v>0</v>
      </c>
      <c r="BF147" s="127">
        <v>0</v>
      </c>
      <c r="BG147" s="127">
        <v>0</v>
      </c>
      <c r="BH147" s="226">
        <f t="shared" si="99"/>
        <v>0</v>
      </c>
      <c r="BI147" s="127">
        <v>0</v>
      </c>
      <c r="BJ147" s="127">
        <v>0</v>
      </c>
      <c r="BK147" s="226">
        <f t="shared" si="100"/>
        <v>0</v>
      </c>
      <c r="BL147" s="236"/>
      <c r="BM147" s="236"/>
      <c r="BN147" s="141">
        <f t="shared" si="104"/>
        <v>0</v>
      </c>
      <c r="BO147" s="142">
        <v>0</v>
      </c>
      <c r="BP147" s="142">
        <v>0</v>
      </c>
      <c r="BQ147" s="141">
        <f t="shared" si="101"/>
        <v>0</v>
      </c>
      <c r="BR147" s="237">
        <v>0</v>
      </c>
      <c r="BS147" s="237">
        <v>0</v>
      </c>
      <c r="BT147" s="141">
        <f>SUM(BR147:BS147)</f>
        <v>0</v>
      </c>
      <c r="BU147" s="145"/>
      <c r="BV147" s="145"/>
      <c r="BW147" s="141">
        <f t="shared" si="102"/>
        <v>0</v>
      </c>
      <c r="BX147" s="143"/>
      <c r="BY147" s="143"/>
      <c r="BZ147" s="143"/>
      <c r="CA147" s="143"/>
      <c r="CB147" s="143"/>
      <c r="CC147" s="147"/>
      <c r="CD147" s="143"/>
      <c r="CE147" s="143"/>
      <c r="CF147" s="143"/>
      <c r="CG147" s="143"/>
      <c r="CH147" s="143"/>
      <c r="CI147" s="147"/>
      <c r="CJ147" s="143"/>
      <c r="CK147" s="143"/>
      <c r="CL147" s="143"/>
      <c r="CM147" s="143"/>
      <c r="CN147" s="143"/>
      <c r="CO147" s="143"/>
      <c r="CP147" s="143"/>
      <c r="CQ147" s="143"/>
      <c r="CR147" s="143"/>
      <c r="GC147" s="120"/>
      <c r="GD147" s="120"/>
      <c r="GE147" s="120"/>
      <c r="GF147" s="120"/>
      <c r="GG147" s="120"/>
      <c r="GH147" s="120"/>
      <c r="GI147" s="120"/>
      <c r="GJ147" s="120"/>
      <c r="GK147" s="120"/>
      <c r="GL147" s="120"/>
      <c r="GM147" s="120"/>
      <c r="GN147" s="120"/>
      <c r="GO147" s="120"/>
      <c r="GP147" s="120"/>
      <c r="GQ147" s="120"/>
      <c r="GR147" s="120"/>
      <c r="GS147" s="120"/>
      <c r="GT147" s="120"/>
      <c r="GU147" s="120"/>
      <c r="GV147" s="120"/>
      <c r="GW147" s="120"/>
      <c r="GX147" s="120"/>
      <c r="GY147" s="120"/>
      <c r="GZ147" s="120"/>
      <c r="HA147" s="120"/>
      <c r="HB147" s="120"/>
      <c r="HC147" s="120"/>
      <c r="HD147" s="120"/>
      <c r="HE147" s="120"/>
      <c r="HF147" s="120"/>
      <c r="HG147" s="120"/>
      <c r="HH147" s="120"/>
      <c r="HI147" s="120"/>
      <c r="HJ147" s="120"/>
      <c r="HK147" s="120"/>
      <c r="HL147" s="120"/>
      <c r="HM147" s="120"/>
      <c r="HN147" s="120"/>
      <c r="HO147" s="120"/>
      <c r="HP147" s="120"/>
      <c r="HQ147" s="120"/>
      <c r="HR147" s="120"/>
      <c r="HS147" s="120"/>
      <c r="HT147" s="120"/>
      <c r="HU147" s="120"/>
      <c r="HV147" s="120"/>
      <c r="HW147" s="120"/>
      <c r="HX147" s="120"/>
      <c r="HY147" s="120"/>
      <c r="HZ147" s="120"/>
      <c r="IA147" s="120"/>
      <c r="IB147" s="120"/>
      <c r="IC147" s="120"/>
      <c r="ID147" s="120"/>
      <c r="IE147" s="120"/>
      <c r="IF147" s="120"/>
      <c r="IG147" s="120"/>
      <c r="IH147" s="120"/>
      <c r="II147" s="120"/>
      <c r="IJ147" s="120"/>
      <c r="IK147" s="120"/>
      <c r="IL147" s="120"/>
      <c r="IM147" s="120"/>
      <c r="IN147" s="120"/>
      <c r="IO147" s="120"/>
      <c r="IP147" s="120"/>
      <c r="IQ147" s="120"/>
      <c r="IR147" s="120"/>
      <c r="IS147" s="120"/>
      <c r="IT147" s="120"/>
      <c r="IU147" s="120"/>
      <c r="IV147" s="120"/>
      <c r="IW147" s="120"/>
      <c r="IX147" s="120"/>
      <c r="IY147" s="120"/>
      <c r="IZ147" s="120"/>
      <c r="JA147" s="120"/>
      <c r="JB147" s="120"/>
      <c r="JC147" s="120"/>
      <c r="JD147" s="120"/>
      <c r="JE147" s="120"/>
      <c r="JF147" s="120"/>
      <c r="JG147" s="120"/>
      <c r="JH147" s="120"/>
      <c r="JI147" s="120"/>
      <c r="JJ147" s="120"/>
      <c r="JK147" s="120"/>
      <c r="JL147" s="120"/>
      <c r="JM147" s="120"/>
      <c r="JN147" s="120"/>
      <c r="JO147" s="120"/>
      <c r="JP147" s="120"/>
      <c r="JQ147" s="120"/>
      <c r="JR147" s="120"/>
      <c r="JS147" s="120"/>
      <c r="JT147" s="120"/>
      <c r="JU147" s="120"/>
      <c r="JV147" s="120"/>
      <c r="JW147" s="120"/>
      <c r="JX147" s="120"/>
      <c r="JY147" s="120"/>
      <c r="JZ147" s="120"/>
      <c r="KA147" s="120"/>
      <c r="KB147" s="120"/>
      <c r="KC147" s="120"/>
      <c r="KD147" s="120"/>
      <c r="KE147" s="120"/>
      <c r="KF147" s="120"/>
      <c r="KG147" s="120"/>
      <c r="KH147" s="120"/>
      <c r="KI147" s="120"/>
      <c r="KJ147" s="120"/>
      <c r="KK147" s="120"/>
      <c r="KL147" s="120"/>
      <c r="KM147" s="120"/>
      <c r="KN147" s="120"/>
      <c r="KO147" s="120"/>
      <c r="KP147" s="120"/>
      <c r="KQ147" s="120"/>
      <c r="KR147" s="120"/>
      <c r="KS147" s="120"/>
      <c r="KT147" s="120"/>
      <c r="KU147" s="120"/>
      <c r="KV147" s="120"/>
      <c r="KW147" s="120"/>
      <c r="KX147" s="120"/>
      <c r="KY147" s="120"/>
      <c r="KZ147" s="120"/>
      <c r="LA147" s="120"/>
      <c r="LB147" s="120"/>
      <c r="LC147" s="120"/>
      <c r="LD147" s="120"/>
      <c r="LE147" s="120"/>
      <c r="LF147" s="120"/>
      <c r="LG147" s="120"/>
      <c r="LH147" s="120"/>
      <c r="LI147" s="120"/>
      <c r="LJ147" s="120"/>
      <c r="LK147" s="120"/>
      <c r="LL147" s="120"/>
      <c r="LM147" s="120"/>
      <c r="LN147" s="120"/>
      <c r="LO147" s="120"/>
      <c r="LP147" s="120"/>
      <c r="LQ147" s="120"/>
      <c r="LR147" s="120"/>
      <c r="LS147" s="120"/>
      <c r="LT147" s="120"/>
      <c r="LU147" s="120"/>
      <c r="LV147" s="120"/>
      <c r="LW147" s="120"/>
      <c r="LX147" s="120"/>
      <c r="LY147" s="120"/>
      <c r="LZ147" s="120"/>
      <c r="MA147" s="120"/>
      <c r="MB147" s="120"/>
      <c r="MC147" s="120"/>
      <c r="MD147" s="120"/>
      <c r="ME147" s="120"/>
      <c r="MF147" s="120"/>
      <c r="MG147" s="120"/>
      <c r="MH147" s="120"/>
      <c r="MI147" s="120"/>
      <c r="MJ147" s="120"/>
      <c r="MK147" s="120"/>
      <c r="ML147" s="120"/>
      <c r="MM147" s="120"/>
      <c r="MN147" s="120"/>
      <c r="MO147" s="120"/>
      <c r="MP147" s="120"/>
      <c r="MQ147" s="120"/>
      <c r="MR147" s="120"/>
      <c r="MS147" s="120"/>
      <c r="MT147" s="120"/>
      <c r="MU147" s="120"/>
      <c r="MV147" s="120"/>
      <c r="MW147" s="120"/>
      <c r="MX147" s="120"/>
      <c r="MY147" s="120"/>
      <c r="MZ147" s="120"/>
      <c r="NA147" s="120"/>
      <c r="NB147" s="120"/>
      <c r="NC147" s="120"/>
      <c r="ND147" s="120"/>
      <c r="NE147" s="120"/>
      <c r="NF147" s="120"/>
      <c r="NG147" s="120"/>
      <c r="NH147" s="120"/>
      <c r="NI147" s="120"/>
      <c r="NJ147" s="120"/>
      <c r="NK147" s="120"/>
      <c r="NL147" s="120"/>
      <c r="NM147" s="120"/>
      <c r="NN147" s="120"/>
      <c r="NO147" s="120"/>
      <c r="NP147" s="120"/>
      <c r="NQ147" s="120"/>
      <c r="NR147" s="120"/>
      <c r="NS147" s="120"/>
      <c r="NT147" s="120"/>
      <c r="NU147" s="120"/>
      <c r="NV147" s="120"/>
      <c r="NW147" s="120"/>
      <c r="NX147" s="120"/>
      <c r="NY147" s="120"/>
      <c r="NZ147" s="120"/>
      <c r="OA147" s="120"/>
      <c r="OB147" s="120"/>
      <c r="OC147" s="120"/>
      <c r="OD147" s="120"/>
      <c r="OE147" s="120"/>
      <c r="OF147" s="120"/>
      <c r="OG147" s="120"/>
      <c r="OH147" s="120"/>
      <c r="OI147" s="120"/>
      <c r="OJ147" s="120"/>
      <c r="OK147" s="120"/>
      <c r="OL147" s="120"/>
      <c r="OM147" s="120"/>
      <c r="ON147" s="120"/>
      <c r="OO147" s="120"/>
      <c r="OP147" s="120"/>
      <c r="OQ147" s="120"/>
      <c r="OR147" s="120"/>
      <c r="OS147" s="120"/>
      <c r="OT147" s="120"/>
      <c r="OU147" s="120"/>
      <c r="OV147" s="120"/>
      <c r="OW147" s="120"/>
      <c r="OX147" s="120"/>
      <c r="OY147" s="120"/>
      <c r="OZ147" s="120"/>
      <c r="PA147" s="120"/>
      <c r="PB147" s="120"/>
      <c r="PC147" s="120"/>
      <c r="PD147" s="120"/>
      <c r="PE147" s="120"/>
      <c r="PF147" s="120"/>
      <c r="PG147" s="120"/>
      <c r="PH147" s="120"/>
      <c r="PI147" s="120"/>
      <c r="PJ147" s="120"/>
      <c r="PK147" s="120"/>
      <c r="PL147" s="120"/>
      <c r="PM147" s="120"/>
      <c r="PN147" s="120"/>
      <c r="PO147" s="120"/>
      <c r="PP147" s="120"/>
      <c r="PQ147" s="120"/>
      <c r="PR147" s="120"/>
      <c r="PS147" s="120"/>
      <c r="PT147" s="120"/>
      <c r="PU147" s="120"/>
      <c r="PV147" s="120"/>
      <c r="PW147" s="120"/>
      <c r="PX147" s="120"/>
      <c r="PY147" s="120"/>
      <c r="PZ147" s="120"/>
      <c r="QA147" s="120"/>
      <c r="QB147" s="120"/>
      <c r="QC147" s="120"/>
      <c r="QD147" s="120"/>
      <c r="QE147" s="120"/>
      <c r="QF147" s="120"/>
      <c r="QG147" s="120"/>
      <c r="QH147" s="120"/>
      <c r="QI147" s="120"/>
      <c r="QJ147" s="120"/>
      <c r="QK147" s="120"/>
      <c r="QL147" s="120"/>
      <c r="QM147" s="120"/>
      <c r="QN147" s="120"/>
      <c r="QO147" s="120"/>
      <c r="QP147" s="120"/>
      <c r="QQ147" s="120"/>
      <c r="QR147" s="120"/>
      <c r="QS147" s="120"/>
      <c r="QT147" s="120"/>
      <c r="QU147" s="120"/>
      <c r="QV147" s="120"/>
      <c r="QW147" s="120"/>
      <c r="QX147" s="120"/>
      <c r="QY147" s="120"/>
      <c r="QZ147" s="120"/>
      <c r="RA147" s="120"/>
      <c r="RB147" s="120"/>
      <c r="RC147" s="120"/>
      <c r="RD147" s="120"/>
      <c r="RE147" s="120"/>
      <c r="RF147" s="120"/>
      <c r="RG147" s="120"/>
      <c r="RH147" s="120"/>
      <c r="RI147" s="120"/>
      <c r="RJ147" s="120"/>
      <c r="RK147" s="120"/>
      <c r="RL147" s="120"/>
      <c r="RM147" s="120"/>
      <c r="RN147" s="120"/>
      <c r="RO147" s="120"/>
      <c r="RP147" s="120"/>
      <c r="RQ147" s="120"/>
      <c r="RR147" s="120"/>
      <c r="RS147" s="120"/>
      <c r="RT147" s="120"/>
      <c r="RU147" s="120"/>
      <c r="RV147" s="120"/>
      <c r="RW147" s="120"/>
      <c r="RX147" s="120"/>
      <c r="RY147" s="120"/>
      <c r="RZ147" s="120"/>
      <c r="SA147" s="120"/>
      <c r="SB147" s="120"/>
      <c r="SC147" s="120"/>
      <c r="SD147" s="120"/>
      <c r="SE147" s="120"/>
      <c r="SF147" s="120"/>
      <c r="SG147" s="120"/>
      <c r="SH147" s="120"/>
      <c r="SI147" s="120"/>
      <c r="SJ147" s="120"/>
      <c r="SK147" s="120"/>
      <c r="SL147" s="120"/>
      <c r="SM147" s="120"/>
      <c r="SN147" s="120"/>
      <c r="SO147" s="120"/>
      <c r="SP147" s="120"/>
      <c r="SQ147" s="120"/>
      <c r="SR147" s="120"/>
      <c r="SS147" s="120"/>
      <c r="ST147" s="120"/>
      <c r="SU147" s="120"/>
      <c r="SV147" s="120"/>
      <c r="SW147" s="120"/>
      <c r="SX147" s="120"/>
      <c r="SY147" s="120"/>
      <c r="SZ147" s="120"/>
      <c r="TA147" s="120"/>
      <c r="TB147" s="120"/>
      <c r="TC147" s="120"/>
      <c r="TD147" s="120"/>
      <c r="TE147" s="120"/>
      <c r="TF147" s="120"/>
      <c r="TG147" s="120"/>
      <c r="TH147" s="120"/>
      <c r="TI147" s="120"/>
      <c r="TJ147" s="120"/>
      <c r="TK147" s="120"/>
      <c r="TL147" s="120"/>
      <c r="TM147" s="120"/>
      <c r="TN147" s="120"/>
      <c r="TO147" s="120"/>
      <c r="TP147" s="120"/>
      <c r="TQ147" s="120"/>
      <c r="TR147" s="120"/>
      <c r="TS147" s="120"/>
      <c r="TT147" s="120"/>
      <c r="TU147" s="120"/>
      <c r="TV147" s="120"/>
      <c r="TW147" s="120"/>
      <c r="TX147" s="120"/>
      <c r="TY147" s="120"/>
      <c r="TZ147" s="120"/>
      <c r="UA147" s="120"/>
      <c r="UB147" s="120"/>
      <c r="UC147" s="120"/>
      <c r="UD147" s="120"/>
      <c r="UE147" s="120"/>
      <c r="UF147" s="120"/>
      <c r="UG147" s="120"/>
    </row>
    <row r="148" spans="1:553" x14ac:dyDescent="0.25">
      <c r="A148" s="163" t="s">
        <v>91</v>
      </c>
      <c r="B148" s="31">
        <v>0</v>
      </c>
      <c r="C148" s="31">
        <v>0</v>
      </c>
      <c r="D148" s="31">
        <v>0</v>
      </c>
      <c r="E148" s="31">
        <v>0</v>
      </c>
      <c r="F148" s="31">
        <v>1E-4</v>
      </c>
      <c r="G148" s="31">
        <v>1E-4</v>
      </c>
      <c r="H148" s="31">
        <v>0</v>
      </c>
      <c r="I148" s="31">
        <v>0</v>
      </c>
      <c r="J148" s="31">
        <v>0</v>
      </c>
      <c r="K148" s="127">
        <v>0</v>
      </c>
      <c r="L148" s="127">
        <v>0</v>
      </c>
      <c r="M148" s="85">
        <v>0</v>
      </c>
      <c r="N148" s="85">
        <v>0</v>
      </c>
      <c r="O148" s="85">
        <f t="shared" si="93"/>
        <v>0</v>
      </c>
      <c r="P148" s="85"/>
      <c r="Q148" s="127">
        <v>0</v>
      </c>
      <c r="R148" s="127">
        <v>1E-4</v>
      </c>
      <c r="S148" s="127">
        <v>1E-4</v>
      </c>
      <c r="T148" s="127">
        <v>0</v>
      </c>
      <c r="U148" s="85">
        <v>0</v>
      </c>
      <c r="V148" s="85">
        <v>1E-4</v>
      </c>
      <c r="W148" s="85">
        <f t="shared" si="94"/>
        <v>1E-4</v>
      </c>
      <c r="X148" s="85">
        <v>0</v>
      </c>
      <c r="Y148" s="85"/>
      <c r="Z148" s="85"/>
      <c r="AA148" s="41"/>
      <c r="AB148" s="85">
        <v>1E-4</v>
      </c>
      <c r="AC148" s="85">
        <v>0</v>
      </c>
      <c r="AD148" s="123">
        <f t="shared" si="95"/>
        <v>1E-4</v>
      </c>
      <c r="AE148" s="127">
        <v>1E-4</v>
      </c>
      <c r="AF148" s="127">
        <v>0</v>
      </c>
      <c r="AG148" s="123">
        <f t="shared" si="106"/>
        <v>1E-4</v>
      </c>
      <c r="AH148" s="127">
        <v>0</v>
      </c>
      <c r="AI148" s="127">
        <v>0</v>
      </c>
      <c r="AJ148" s="123">
        <f t="shared" si="107"/>
        <v>0</v>
      </c>
      <c r="AK148" s="127">
        <v>1E-4</v>
      </c>
      <c r="AL148" s="127">
        <v>0</v>
      </c>
      <c r="AM148" s="123">
        <f t="shared" si="108"/>
        <v>1E-4</v>
      </c>
      <c r="AN148" s="127">
        <v>0</v>
      </c>
      <c r="AO148" s="127">
        <v>0</v>
      </c>
      <c r="AP148" s="123">
        <f t="shared" si="109"/>
        <v>0</v>
      </c>
      <c r="AQ148" s="127">
        <v>0</v>
      </c>
      <c r="AR148" s="127">
        <v>0</v>
      </c>
      <c r="AS148" s="123">
        <f t="shared" si="103"/>
        <v>0</v>
      </c>
      <c r="AT148" s="127">
        <v>0</v>
      </c>
      <c r="AU148" s="127">
        <v>0</v>
      </c>
      <c r="AV148" s="123">
        <f t="shared" si="110"/>
        <v>0</v>
      </c>
      <c r="AW148" s="127">
        <v>0</v>
      </c>
      <c r="AX148" s="127">
        <v>0</v>
      </c>
      <c r="AY148" s="123">
        <f t="shared" si="96"/>
        <v>0</v>
      </c>
      <c r="AZ148" s="127">
        <v>0</v>
      </c>
      <c r="BA148" s="127">
        <v>0</v>
      </c>
      <c r="BB148" s="226">
        <f t="shared" si="97"/>
        <v>0</v>
      </c>
      <c r="BC148" s="127">
        <v>0</v>
      </c>
      <c r="BD148" s="127">
        <v>0</v>
      </c>
      <c r="BE148" s="226">
        <f t="shared" si="98"/>
        <v>0</v>
      </c>
      <c r="BF148" s="127">
        <v>0</v>
      </c>
      <c r="BG148" s="127">
        <v>0</v>
      </c>
      <c r="BH148" s="226">
        <f t="shared" si="99"/>
        <v>0</v>
      </c>
      <c r="BI148" s="127">
        <v>0</v>
      </c>
      <c r="BJ148" s="127">
        <v>0</v>
      </c>
      <c r="BK148" s="226">
        <f t="shared" si="100"/>
        <v>0</v>
      </c>
      <c r="BL148" s="236"/>
      <c r="BM148" s="236"/>
      <c r="BN148" s="141">
        <f t="shared" si="104"/>
        <v>0</v>
      </c>
      <c r="BO148" s="142">
        <v>0</v>
      </c>
      <c r="BP148" s="142">
        <v>0</v>
      </c>
      <c r="BQ148" s="141">
        <f t="shared" si="101"/>
        <v>0</v>
      </c>
      <c r="BR148" s="237"/>
      <c r="BS148" s="237"/>
      <c r="BT148" s="141">
        <v>0</v>
      </c>
      <c r="BU148" s="145"/>
      <c r="BV148" s="145"/>
      <c r="BW148" s="141">
        <f t="shared" si="102"/>
        <v>0</v>
      </c>
      <c r="BX148" s="143"/>
      <c r="BY148" s="143"/>
      <c r="BZ148" s="143"/>
      <c r="CA148" s="143"/>
      <c r="CB148" s="143"/>
      <c r="CC148" s="147"/>
      <c r="CD148" s="143"/>
      <c r="CE148" s="143"/>
      <c r="CF148" s="143"/>
      <c r="CG148" s="143"/>
      <c r="CH148" s="143"/>
      <c r="CI148" s="147"/>
      <c r="CJ148" s="143"/>
      <c r="CK148" s="143"/>
      <c r="CL148" s="143"/>
      <c r="CM148" s="143"/>
      <c r="CN148" s="143"/>
      <c r="CO148" s="143"/>
      <c r="CP148" s="143"/>
      <c r="CQ148" s="143"/>
      <c r="CR148" s="143"/>
      <c r="GC148" s="120"/>
      <c r="GD148" s="120"/>
      <c r="GE148" s="120"/>
      <c r="GF148" s="120"/>
      <c r="GG148" s="120"/>
      <c r="GH148" s="120"/>
      <c r="GI148" s="120"/>
      <c r="GJ148" s="120"/>
      <c r="GK148" s="120"/>
      <c r="GL148" s="120"/>
      <c r="GM148" s="120"/>
      <c r="GN148" s="120"/>
      <c r="GO148" s="120"/>
      <c r="GP148" s="120"/>
      <c r="GQ148" s="120"/>
      <c r="GR148" s="120"/>
      <c r="GS148" s="120"/>
      <c r="GT148" s="120"/>
      <c r="GU148" s="120"/>
      <c r="GV148" s="120"/>
      <c r="GW148" s="120"/>
      <c r="GX148" s="120"/>
      <c r="GY148" s="120"/>
      <c r="GZ148" s="120"/>
      <c r="HA148" s="120"/>
      <c r="HB148" s="120"/>
      <c r="HC148" s="120"/>
      <c r="HD148" s="120"/>
      <c r="HE148" s="120"/>
      <c r="HF148" s="120"/>
      <c r="HG148" s="120"/>
      <c r="HH148" s="120"/>
      <c r="HI148" s="120"/>
      <c r="HJ148" s="120"/>
      <c r="HK148" s="120"/>
      <c r="HL148" s="120"/>
      <c r="HM148" s="120"/>
      <c r="HN148" s="120"/>
      <c r="HO148" s="120"/>
      <c r="HP148" s="120"/>
      <c r="HQ148" s="120"/>
      <c r="HR148" s="120"/>
      <c r="HS148" s="120"/>
      <c r="HT148" s="120"/>
      <c r="HU148" s="120"/>
      <c r="HV148" s="120"/>
      <c r="HW148" s="120"/>
      <c r="HX148" s="120"/>
      <c r="HY148" s="120"/>
      <c r="HZ148" s="120"/>
      <c r="IA148" s="120"/>
      <c r="IB148" s="120"/>
      <c r="IC148" s="120"/>
      <c r="ID148" s="120"/>
      <c r="IE148" s="120"/>
      <c r="IF148" s="120"/>
      <c r="IG148" s="120"/>
      <c r="IH148" s="120"/>
      <c r="II148" s="120"/>
      <c r="IJ148" s="120"/>
      <c r="IK148" s="120"/>
      <c r="IL148" s="120"/>
      <c r="IM148" s="120"/>
      <c r="IN148" s="120"/>
      <c r="IO148" s="120"/>
      <c r="IP148" s="120"/>
      <c r="IQ148" s="120"/>
      <c r="IR148" s="120"/>
      <c r="IS148" s="120"/>
      <c r="IT148" s="120"/>
      <c r="IU148" s="120"/>
      <c r="IV148" s="120"/>
      <c r="IW148" s="120"/>
      <c r="IX148" s="120"/>
      <c r="IY148" s="120"/>
      <c r="IZ148" s="120"/>
      <c r="JA148" s="120"/>
      <c r="JB148" s="120"/>
      <c r="JC148" s="120"/>
      <c r="JD148" s="120"/>
      <c r="JE148" s="120"/>
      <c r="JF148" s="120"/>
      <c r="JG148" s="120"/>
      <c r="JH148" s="120"/>
      <c r="JI148" s="120"/>
      <c r="JJ148" s="120"/>
      <c r="JK148" s="120"/>
      <c r="JL148" s="120"/>
      <c r="JM148" s="120"/>
      <c r="JN148" s="120"/>
      <c r="JO148" s="120"/>
      <c r="JP148" s="120"/>
      <c r="JQ148" s="120"/>
      <c r="JR148" s="120"/>
      <c r="JS148" s="120"/>
      <c r="JT148" s="120"/>
      <c r="JU148" s="120"/>
      <c r="JV148" s="120"/>
      <c r="JW148" s="120"/>
      <c r="JX148" s="120"/>
      <c r="JY148" s="120"/>
      <c r="JZ148" s="120"/>
      <c r="KA148" s="120"/>
      <c r="KB148" s="120"/>
      <c r="KC148" s="120"/>
      <c r="KD148" s="120"/>
      <c r="KE148" s="120"/>
      <c r="KF148" s="120"/>
      <c r="KG148" s="120"/>
      <c r="KH148" s="120"/>
      <c r="KI148" s="120"/>
      <c r="KJ148" s="120"/>
      <c r="KK148" s="120"/>
      <c r="KL148" s="120"/>
      <c r="KM148" s="120"/>
      <c r="KN148" s="120"/>
      <c r="KO148" s="120"/>
      <c r="KP148" s="120"/>
      <c r="KQ148" s="120"/>
      <c r="KR148" s="120"/>
      <c r="KS148" s="120"/>
      <c r="KT148" s="120"/>
      <c r="KU148" s="120"/>
      <c r="KV148" s="120"/>
      <c r="KW148" s="120"/>
      <c r="KX148" s="120"/>
      <c r="KY148" s="120"/>
      <c r="KZ148" s="120"/>
      <c r="LA148" s="120"/>
      <c r="LB148" s="120"/>
      <c r="LC148" s="120"/>
      <c r="LD148" s="120"/>
      <c r="LE148" s="120"/>
      <c r="LF148" s="120"/>
      <c r="LG148" s="120"/>
      <c r="LH148" s="120"/>
      <c r="LI148" s="120"/>
      <c r="LJ148" s="120"/>
      <c r="LK148" s="120"/>
      <c r="LL148" s="120"/>
      <c r="LM148" s="120"/>
      <c r="LN148" s="120"/>
      <c r="LO148" s="120"/>
      <c r="LP148" s="120"/>
      <c r="LQ148" s="120"/>
      <c r="LR148" s="120"/>
      <c r="LS148" s="120"/>
      <c r="LT148" s="120"/>
      <c r="LU148" s="120"/>
      <c r="LV148" s="120"/>
      <c r="LW148" s="120"/>
      <c r="LX148" s="120"/>
      <c r="LY148" s="120"/>
      <c r="LZ148" s="120"/>
      <c r="MA148" s="120"/>
      <c r="MB148" s="120"/>
      <c r="MC148" s="120"/>
      <c r="MD148" s="120"/>
      <c r="ME148" s="120"/>
      <c r="MF148" s="120"/>
      <c r="MG148" s="120"/>
      <c r="MH148" s="120"/>
      <c r="MI148" s="120"/>
      <c r="MJ148" s="120"/>
      <c r="MK148" s="120"/>
      <c r="ML148" s="120"/>
      <c r="MM148" s="120"/>
      <c r="MN148" s="120"/>
      <c r="MO148" s="120"/>
      <c r="MP148" s="120"/>
      <c r="MQ148" s="120"/>
      <c r="MR148" s="120"/>
      <c r="MS148" s="120"/>
      <c r="MT148" s="120"/>
      <c r="MU148" s="120"/>
      <c r="MV148" s="120"/>
      <c r="MW148" s="120"/>
      <c r="MX148" s="120"/>
      <c r="MY148" s="120"/>
      <c r="MZ148" s="120"/>
      <c r="NA148" s="120"/>
      <c r="NB148" s="120"/>
      <c r="NC148" s="120"/>
      <c r="ND148" s="120"/>
      <c r="NE148" s="120"/>
      <c r="NF148" s="120"/>
      <c r="NG148" s="120"/>
      <c r="NH148" s="120"/>
      <c r="NI148" s="120"/>
      <c r="NJ148" s="120"/>
      <c r="NK148" s="120"/>
      <c r="NL148" s="120"/>
      <c r="NM148" s="120"/>
      <c r="NN148" s="120"/>
      <c r="NO148" s="120"/>
      <c r="NP148" s="120"/>
      <c r="NQ148" s="120"/>
      <c r="NR148" s="120"/>
      <c r="NS148" s="120"/>
      <c r="NT148" s="120"/>
      <c r="NU148" s="120"/>
      <c r="NV148" s="120"/>
      <c r="NW148" s="120"/>
      <c r="NX148" s="120"/>
      <c r="NY148" s="120"/>
      <c r="NZ148" s="120"/>
      <c r="OA148" s="120"/>
      <c r="OB148" s="120"/>
      <c r="OC148" s="120"/>
      <c r="OD148" s="120"/>
      <c r="OE148" s="120"/>
      <c r="OF148" s="120"/>
      <c r="OG148" s="120"/>
      <c r="OH148" s="120"/>
      <c r="OI148" s="120"/>
      <c r="OJ148" s="120"/>
      <c r="OK148" s="120"/>
      <c r="OL148" s="120"/>
      <c r="OM148" s="120"/>
      <c r="ON148" s="120"/>
      <c r="OO148" s="120"/>
      <c r="OP148" s="120"/>
      <c r="OQ148" s="120"/>
      <c r="OR148" s="120"/>
      <c r="OS148" s="120"/>
      <c r="OT148" s="120"/>
      <c r="OU148" s="120"/>
      <c r="OV148" s="120"/>
      <c r="OW148" s="120"/>
      <c r="OX148" s="120"/>
      <c r="OY148" s="120"/>
      <c r="OZ148" s="120"/>
      <c r="PA148" s="120"/>
      <c r="PB148" s="120"/>
      <c r="PC148" s="120"/>
      <c r="PD148" s="120"/>
      <c r="PE148" s="120"/>
      <c r="PF148" s="120"/>
      <c r="PG148" s="120"/>
      <c r="PH148" s="120"/>
      <c r="PI148" s="120"/>
      <c r="PJ148" s="120"/>
      <c r="PK148" s="120"/>
      <c r="PL148" s="120"/>
      <c r="PM148" s="120"/>
      <c r="PN148" s="120"/>
      <c r="PO148" s="120"/>
      <c r="PP148" s="120"/>
      <c r="PQ148" s="120"/>
      <c r="PR148" s="120"/>
      <c r="PS148" s="120"/>
      <c r="PT148" s="120"/>
      <c r="PU148" s="120"/>
      <c r="PV148" s="120"/>
      <c r="PW148" s="120"/>
      <c r="PX148" s="120"/>
      <c r="PY148" s="120"/>
      <c r="PZ148" s="120"/>
      <c r="QA148" s="120"/>
      <c r="QB148" s="120"/>
      <c r="QC148" s="120"/>
      <c r="QD148" s="120"/>
      <c r="QE148" s="120"/>
      <c r="QF148" s="120"/>
      <c r="QG148" s="120"/>
      <c r="QH148" s="120"/>
      <c r="QI148" s="120"/>
      <c r="QJ148" s="120"/>
      <c r="QK148" s="120"/>
      <c r="QL148" s="120"/>
      <c r="QM148" s="120"/>
      <c r="QN148" s="120"/>
      <c r="QO148" s="120"/>
      <c r="QP148" s="120"/>
      <c r="QQ148" s="120"/>
      <c r="QR148" s="120"/>
      <c r="QS148" s="120"/>
      <c r="QT148" s="120"/>
      <c r="QU148" s="120"/>
      <c r="QV148" s="120"/>
      <c r="QW148" s="120"/>
      <c r="QX148" s="120"/>
      <c r="QY148" s="120"/>
      <c r="QZ148" s="120"/>
      <c r="RA148" s="120"/>
      <c r="RB148" s="120"/>
      <c r="RC148" s="120"/>
      <c r="RD148" s="120"/>
      <c r="RE148" s="120"/>
      <c r="RF148" s="120"/>
      <c r="RG148" s="120"/>
      <c r="RH148" s="120"/>
      <c r="RI148" s="120"/>
      <c r="RJ148" s="120"/>
      <c r="RK148" s="120"/>
      <c r="RL148" s="120"/>
      <c r="RM148" s="120"/>
      <c r="RN148" s="120"/>
      <c r="RO148" s="120"/>
      <c r="RP148" s="120"/>
      <c r="RQ148" s="120"/>
      <c r="RR148" s="120"/>
      <c r="RS148" s="120"/>
      <c r="RT148" s="120"/>
      <c r="RU148" s="120"/>
      <c r="RV148" s="120"/>
      <c r="RW148" s="120"/>
      <c r="RX148" s="120"/>
      <c r="RY148" s="120"/>
      <c r="RZ148" s="120"/>
      <c r="SA148" s="120"/>
      <c r="SB148" s="120"/>
      <c r="SC148" s="120"/>
      <c r="SD148" s="120"/>
      <c r="SE148" s="120"/>
      <c r="SF148" s="120"/>
      <c r="SG148" s="120"/>
      <c r="SH148" s="120"/>
      <c r="SI148" s="120"/>
      <c r="SJ148" s="120"/>
      <c r="SK148" s="120"/>
      <c r="SL148" s="120"/>
      <c r="SM148" s="120"/>
      <c r="SN148" s="120"/>
      <c r="SO148" s="120"/>
      <c r="SP148" s="120"/>
      <c r="SQ148" s="120"/>
      <c r="SR148" s="120"/>
      <c r="SS148" s="120"/>
      <c r="ST148" s="120"/>
      <c r="SU148" s="120"/>
      <c r="SV148" s="120"/>
      <c r="SW148" s="120"/>
      <c r="SX148" s="120"/>
      <c r="SY148" s="120"/>
      <c r="SZ148" s="120"/>
      <c r="TA148" s="120"/>
      <c r="TB148" s="120"/>
      <c r="TC148" s="120"/>
      <c r="TD148" s="120"/>
      <c r="TE148" s="120"/>
      <c r="TF148" s="120"/>
      <c r="TG148" s="120"/>
      <c r="TH148" s="120"/>
      <c r="TI148" s="120"/>
      <c r="TJ148" s="120"/>
      <c r="TK148" s="120"/>
      <c r="TL148" s="120"/>
      <c r="TM148" s="120"/>
      <c r="TN148" s="120"/>
      <c r="TO148" s="120"/>
      <c r="TP148" s="120"/>
      <c r="TQ148" s="120"/>
      <c r="TR148" s="120"/>
      <c r="TS148" s="120"/>
      <c r="TT148" s="120"/>
      <c r="TU148" s="120"/>
      <c r="TV148" s="120"/>
      <c r="TW148" s="120"/>
      <c r="TX148" s="120"/>
      <c r="TY148" s="120"/>
      <c r="TZ148" s="120"/>
      <c r="UA148" s="120"/>
      <c r="UB148" s="120"/>
      <c r="UC148" s="120"/>
      <c r="UD148" s="120"/>
      <c r="UE148" s="120"/>
      <c r="UF148" s="120"/>
      <c r="UG148" s="120"/>
    </row>
    <row r="149" spans="1:553" x14ac:dyDescent="0.25">
      <c r="A149" s="163" t="s">
        <v>92</v>
      </c>
      <c r="B149" s="31">
        <v>0</v>
      </c>
      <c r="C149" s="31">
        <v>0</v>
      </c>
      <c r="D149" s="31">
        <v>0</v>
      </c>
      <c r="E149" s="31">
        <v>0</v>
      </c>
      <c r="F149" s="31">
        <v>0.02</v>
      </c>
      <c r="G149" s="31">
        <v>0.02</v>
      </c>
      <c r="H149" s="31">
        <v>0</v>
      </c>
      <c r="I149" s="31">
        <v>0</v>
      </c>
      <c r="J149" s="31">
        <v>2.0999999999999999E-3</v>
      </c>
      <c r="K149" s="127">
        <v>2.0999999999999999E-3</v>
      </c>
      <c r="L149" s="127">
        <v>0</v>
      </c>
      <c r="M149" s="85">
        <v>0</v>
      </c>
      <c r="N149" s="85">
        <v>2.0999999999999999E-3</v>
      </c>
      <c r="O149" s="85">
        <f t="shared" si="93"/>
        <v>2.0999999999999999E-3</v>
      </c>
      <c r="P149" s="85"/>
      <c r="Q149" s="127">
        <v>0</v>
      </c>
      <c r="R149" s="127">
        <v>5.0000000000000001E-3</v>
      </c>
      <c r="S149" s="127">
        <v>5.0000000000000001E-3</v>
      </c>
      <c r="T149" s="127">
        <v>0</v>
      </c>
      <c r="U149" s="85">
        <v>0</v>
      </c>
      <c r="V149" s="85">
        <v>1.8E-3</v>
      </c>
      <c r="W149" s="85">
        <f t="shared" si="94"/>
        <v>1.8E-3</v>
      </c>
      <c r="X149" s="85">
        <v>0</v>
      </c>
      <c r="Y149" s="85">
        <v>0</v>
      </c>
      <c r="Z149" s="85">
        <v>1.8E-3</v>
      </c>
      <c r="AA149" s="41">
        <f>SUM(Y149:Z149)</f>
        <v>1.8E-3</v>
      </c>
      <c r="AB149" s="85">
        <v>5.0000000000000001E-3</v>
      </c>
      <c r="AC149" s="85">
        <v>0</v>
      </c>
      <c r="AD149" s="123">
        <f t="shared" si="95"/>
        <v>5.0000000000000001E-3</v>
      </c>
      <c r="AE149" s="127">
        <v>1E-4</v>
      </c>
      <c r="AF149" s="127">
        <v>0</v>
      </c>
      <c r="AG149" s="123">
        <f t="shared" si="106"/>
        <v>1E-4</v>
      </c>
      <c r="AH149" s="127">
        <v>0</v>
      </c>
      <c r="AI149" s="127">
        <v>0</v>
      </c>
      <c r="AJ149" s="123">
        <f t="shared" si="107"/>
        <v>0</v>
      </c>
      <c r="AK149" s="127">
        <v>1E-4</v>
      </c>
      <c r="AL149" s="127">
        <v>0</v>
      </c>
      <c r="AM149" s="123">
        <f t="shared" si="108"/>
        <v>1E-4</v>
      </c>
      <c r="AN149" s="127">
        <v>0</v>
      </c>
      <c r="AO149" s="127">
        <v>0</v>
      </c>
      <c r="AP149" s="123">
        <f t="shared" si="109"/>
        <v>0</v>
      </c>
      <c r="AQ149" s="127">
        <v>0</v>
      </c>
      <c r="AR149" s="127">
        <v>0</v>
      </c>
      <c r="AS149" s="123">
        <f t="shared" si="103"/>
        <v>0</v>
      </c>
      <c r="AT149" s="127">
        <v>0</v>
      </c>
      <c r="AU149" s="127">
        <v>0</v>
      </c>
      <c r="AV149" s="123">
        <f t="shared" si="110"/>
        <v>0</v>
      </c>
      <c r="AW149" s="127">
        <v>0</v>
      </c>
      <c r="AX149" s="127">
        <v>0</v>
      </c>
      <c r="AY149" s="123">
        <f t="shared" si="96"/>
        <v>0</v>
      </c>
      <c r="AZ149" s="127">
        <v>0</v>
      </c>
      <c r="BA149" s="127">
        <v>0</v>
      </c>
      <c r="BB149" s="226">
        <f t="shared" si="97"/>
        <v>0</v>
      </c>
      <c r="BC149" s="127">
        <v>0</v>
      </c>
      <c r="BD149" s="127">
        <v>0</v>
      </c>
      <c r="BE149" s="226">
        <f t="shared" si="98"/>
        <v>0</v>
      </c>
      <c r="BF149" s="127">
        <v>0</v>
      </c>
      <c r="BG149" s="127">
        <v>0</v>
      </c>
      <c r="BH149" s="226">
        <f t="shared" si="99"/>
        <v>0</v>
      </c>
      <c r="BI149" s="127">
        <v>0</v>
      </c>
      <c r="BJ149" s="127">
        <v>0</v>
      </c>
      <c r="BK149" s="226">
        <f t="shared" si="100"/>
        <v>0</v>
      </c>
      <c r="BL149" s="231">
        <v>0</v>
      </c>
      <c r="BM149" s="231">
        <v>0</v>
      </c>
      <c r="BN149" s="226">
        <f t="shared" si="104"/>
        <v>0</v>
      </c>
      <c r="BO149" s="127">
        <v>1E-4</v>
      </c>
      <c r="BP149" s="127">
        <v>0</v>
      </c>
      <c r="BQ149" s="226">
        <f t="shared" si="101"/>
        <v>1E-4</v>
      </c>
      <c r="BR149" s="231">
        <v>0</v>
      </c>
      <c r="BS149" s="231">
        <v>0</v>
      </c>
      <c r="BT149" s="226">
        <f t="shared" si="105"/>
        <v>0</v>
      </c>
      <c r="BU149" s="228"/>
      <c r="BV149" s="228"/>
      <c r="BW149" s="226">
        <f t="shared" si="102"/>
        <v>0</v>
      </c>
      <c r="BX149" s="226">
        <v>1E-4</v>
      </c>
      <c r="BY149" s="226">
        <v>0</v>
      </c>
      <c r="BZ149" s="226">
        <f>SUM(BX149:BY149)</f>
        <v>1E-4</v>
      </c>
      <c r="CA149" s="228">
        <v>0</v>
      </c>
      <c r="CB149" s="228"/>
      <c r="CC149" s="226">
        <f>SUM(CA149:CB149)</f>
        <v>0</v>
      </c>
      <c r="CD149" s="228"/>
      <c r="CE149" s="228"/>
      <c r="CF149" s="226">
        <f>SUM(CD149:CE149)</f>
        <v>0</v>
      </c>
      <c r="CG149" s="228">
        <v>1E-4</v>
      </c>
      <c r="CH149" s="228"/>
      <c r="CI149" s="226">
        <f>SUM(CG149:CH149)</f>
        <v>1E-4</v>
      </c>
      <c r="CJ149" s="228"/>
      <c r="CK149" s="228"/>
      <c r="CL149" s="226">
        <f>SUM(CJ149:CK149)</f>
        <v>0</v>
      </c>
      <c r="CM149" s="228">
        <v>1E-4</v>
      </c>
      <c r="CN149" s="228"/>
      <c r="CO149" s="226">
        <f>SUM(CM149:CN149)</f>
        <v>1E-4</v>
      </c>
      <c r="CP149" s="228">
        <v>1E-4</v>
      </c>
      <c r="CQ149" s="228"/>
      <c r="CR149" s="226">
        <f>SUM(CP149:CQ149)</f>
        <v>1E-4</v>
      </c>
      <c r="GC149" s="120"/>
      <c r="GD149" s="120"/>
      <c r="GE149" s="120"/>
      <c r="GF149" s="120"/>
      <c r="GG149" s="120"/>
      <c r="GH149" s="120"/>
      <c r="GI149" s="120"/>
      <c r="GJ149" s="120"/>
      <c r="GK149" s="120"/>
      <c r="GL149" s="120"/>
      <c r="GM149" s="120"/>
      <c r="GN149" s="120"/>
      <c r="GO149" s="120"/>
      <c r="GP149" s="120"/>
      <c r="GQ149" s="120"/>
      <c r="GR149" s="120"/>
      <c r="GS149" s="120"/>
      <c r="GT149" s="120"/>
      <c r="GU149" s="120"/>
      <c r="GV149" s="120"/>
      <c r="GW149" s="120"/>
      <c r="GX149" s="120"/>
      <c r="GY149" s="120"/>
      <c r="GZ149" s="120"/>
      <c r="HA149" s="120"/>
      <c r="HB149" s="120"/>
      <c r="HC149" s="120"/>
      <c r="HD149" s="120"/>
      <c r="HE149" s="120"/>
      <c r="HF149" s="120"/>
      <c r="HG149" s="120"/>
      <c r="HH149" s="120"/>
      <c r="HI149" s="120"/>
      <c r="HJ149" s="120"/>
      <c r="HK149" s="120"/>
      <c r="HL149" s="120"/>
      <c r="HM149" s="120"/>
      <c r="HN149" s="120"/>
      <c r="HO149" s="120"/>
      <c r="HP149" s="120"/>
      <c r="HQ149" s="120"/>
      <c r="HR149" s="120"/>
      <c r="HS149" s="120"/>
      <c r="HT149" s="120"/>
      <c r="HU149" s="120"/>
      <c r="HV149" s="120"/>
      <c r="HW149" s="120"/>
      <c r="HX149" s="120"/>
      <c r="HY149" s="120"/>
      <c r="HZ149" s="120"/>
      <c r="IA149" s="120"/>
      <c r="IB149" s="120"/>
      <c r="IC149" s="120"/>
      <c r="ID149" s="120"/>
      <c r="IE149" s="120"/>
      <c r="IF149" s="120"/>
      <c r="IG149" s="120"/>
      <c r="IH149" s="120"/>
      <c r="II149" s="120"/>
      <c r="IJ149" s="120"/>
      <c r="IK149" s="120"/>
      <c r="IL149" s="120"/>
      <c r="IM149" s="120"/>
      <c r="IN149" s="120"/>
      <c r="IO149" s="120"/>
      <c r="IP149" s="120"/>
      <c r="IQ149" s="120"/>
      <c r="IR149" s="120"/>
      <c r="IS149" s="120"/>
      <c r="IT149" s="120"/>
      <c r="IU149" s="120"/>
      <c r="IV149" s="120"/>
      <c r="IW149" s="120"/>
      <c r="IX149" s="120"/>
      <c r="IY149" s="120"/>
      <c r="IZ149" s="120"/>
      <c r="JA149" s="120"/>
      <c r="JB149" s="120"/>
      <c r="JC149" s="120"/>
      <c r="JD149" s="120"/>
      <c r="JE149" s="120"/>
      <c r="JF149" s="120"/>
      <c r="JG149" s="120"/>
      <c r="JH149" s="120"/>
      <c r="JI149" s="120"/>
      <c r="JJ149" s="120"/>
      <c r="JK149" s="120"/>
      <c r="JL149" s="120"/>
      <c r="JM149" s="120"/>
      <c r="JN149" s="120"/>
      <c r="JO149" s="120"/>
      <c r="JP149" s="120"/>
      <c r="JQ149" s="120"/>
      <c r="JR149" s="120"/>
      <c r="JS149" s="120"/>
      <c r="JT149" s="120"/>
      <c r="JU149" s="120"/>
      <c r="JV149" s="120"/>
      <c r="JW149" s="120"/>
      <c r="JX149" s="120"/>
      <c r="JY149" s="120"/>
      <c r="JZ149" s="120"/>
      <c r="KA149" s="120"/>
      <c r="KB149" s="120"/>
      <c r="KC149" s="120"/>
      <c r="KD149" s="120"/>
      <c r="KE149" s="120"/>
      <c r="KF149" s="120"/>
      <c r="KG149" s="120"/>
      <c r="KH149" s="120"/>
      <c r="KI149" s="120"/>
      <c r="KJ149" s="120"/>
      <c r="KK149" s="120"/>
      <c r="KL149" s="120"/>
      <c r="KM149" s="120"/>
      <c r="KN149" s="120"/>
      <c r="KO149" s="120"/>
      <c r="KP149" s="120"/>
      <c r="KQ149" s="120"/>
      <c r="KR149" s="120"/>
      <c r="KS149" s="120"/>
      <c r="KT149" s="120"/>
      <c r="KU149" s="120"/>
      <c r="KV149" s="120"/>
      <c r="KW149" s="120"/>
      <c r="KX149" s="120"/>
      <c r="KY149" s="120"/>
      <c r="KZ149" s="120"/>
      <c r="LA149" s="120"/>
      <c r="LB149" s="120"/>
      <c r="LC149" s="120"/>
      <c r="LD149" s="120"/>
      <c r="LE149" s="120"/>
      <c r="LF149" s="120"/>
      <c r="LG149" s="120"/>
      <c r="LH149" s="120"/>
      <c r="LI149" s="120"/>
      <c r="LJ149" s="120"/>
      <c r="LK149" s="120"/>
      <c r="LL149" s="120"/>
      <c r="LM149" s="120"/>
      <c r="LN149" s="120"/>
      <c r="LO149" s="120"/>
      <c r="LP149" s="120"/>
      <c r="LQ149" s="120"/>
      <c r="LR149" s="120"/>
      <c r="LS149" s="120"/>
      <c r="LT149" s="120"/>
      <c r="LU149" s="120"/>
      <c r="LV149" s="120"/>
      <c r="LW149" s="120"/>
      <c r="LX149" s="120"/>
      <c r="LY149" s="120"/>
      <c r="LZ149" s="120"/>
      <c r="MA149" s="120"/>
      <c r="MB149" s="120"/>
      <c r="MC149" s="120"/>
      <c r="MD149" s="120"/>
      <c r="ME149" s="120"/>
      <c r="MF149" s="120"/>
      <c r="MG149" s="120"/>
      <c r="MH149" s="120"/>
      <c r="MI149" s="120"/>
      <c r="MJ149" s="120"/>
      <c r="MK149" s="120"/>
      <c r="ML149" s="120"/>
      <c r="MM149" s="120"/>
      <c r="MN149" s="120"/>
      <c r="MO149" s="120"/>
      <c r="MP149" s="120"/>
      <c r="MQ149" s="120"/>
      <c r="MR149" s="120"/>
      <c r="MS149" s="120"/>
      <c r="MT149" s="120"/>
      <c r="MU149" s="120"/>
      <c r="MV149" s="120"/>
      <c r="MW149" s="120"/>
      <c r="MX149" s="120"/>
      <c r="MY149" s="120"/>
      <c r="MZ149" s="120"/>
      <c r="NA149" s="120"/>
      <c r="NB149" s="120"/>
      <c r="NC149" s="120"/>
      <c r="ND149" s="120"/>
      <c r="NE149" s="120"/>
      <c r="NF149" s="120"/>
      <c r="NG149" s="120"/>
      <c r="NH149" s="120"/>
      <c r="NI149" s="120"/>
      <c r="NJ149" s="120"/>
      <c r="NK149" s="120"/>
      <c r="NL149" s="120"/>
      <c r="NM149" s="120"/>
      <c r="NN149" s="120"/>
      <c r="NO149" s="120"/>
      <c r="NP149" s="120"/>
      <c r="NQ149" s="120"/>
      <c r="NR149" s="120"/>
      <c r="NS149" s="120"/>
      <c r="NT149" s="120"/>
      <c r="NU149" s="120"/>
      <c r="NV149" s="120"/>
      <c r="NW149" s="120"/>
      <c r="NX149" s="120"/>
      <c r="NY149" s="120"/>
      <c r="NZ149" s="120"/>
      <c r="OA149" s="120"/>
      <c r="OB149" s="120"/>
      <c r="OC149" s="120"/>
      <c r="OD149" s="120"/>
      <c r="OE149" s="120"/>
      <c r="OF149" s="120"/>
      <c r="OG149" s="120"/>
      <c r="OH149" s="120"/>
      <c r="OI149" s="120"/>
      <c r="OJ149" s="120"/>
      <c r="OK149" s="120"/>
      <c r="OL149" s="120"/>
      <c r="OM149" s="120"/>
      <c r="ON149" s="120"/>
      <c r="OO149" s="120"/>
      <c r="OP149" s="120"/>
      <c r="OQ149" s="120"/>
      <c r="OR149" s="120"/>
      <c r="OS149" s="120"/>
      <c r="OT149" s="120"/>
      <c r="OU149" s="120"/>
      <c r="OV149" s="120"/>
      <c r="OW149" s="120"/>
      <c r="OX149" s="120"/>
      <c r="OY149" s="120"/>
      <c r="OZ149" s="120"/>
      <c r="PA149" s="120"/>
      <c r="PB149" s="120"/>
      <c r="PC149" s="120"/>
      <c r="PD149" s="120"/>
      <c r="PE149" s="120"/>
      <c r="PF149" s="120"/>
      <c r="PG149" s="120"/>
      <c r="PH149" s="120"/>
      <c r="PI149" s="120"/>
      <c r="PJ149" s="120"/>
      <c r="PK149" s="120"/>
      <c r="PL149" s="120"/>
      <c r="PM149" s="120"/>
      <c r="PN149" s="120"/>
      <c r="PO149" s="120"/>
      <c r="PP149" s="120"/>
      <c r="PQ149" s="120"/>
      <c r="PR149" s="120"/>
      <c r="PS149" s="120"/>
      <c r="PT149" s="120"/>
      <c r="PU149" s="120"/>
      <c r="PV149" s="120"/>
      <c r="PW149" s="120"/>
      <c r="PX149" s="120"/>
      <c r="PY149" s="120"/>
      <c r="PZ149" s="120"/>
      <c r="QA149" s="120"/>
      <c r="QB149" s="120"/>
      <c r="QC149" s="120"/>
      <c r="QD149" s="120"/>
      <c r="QE149" s="120"/>
      <c r="QF149" s="120"/>
      <c r="QG149" s="120"/>
      <c r="QH149" s="120"/>
      <c r="QI149" s="120"/>
      <c r="QJ149" s="120"/>
      <c r="QK149" s="120"/>
      <c r="QL149" s="120"/>
      <c r="QM149" s="120"/>
      <c r="QN149" s="120"/>
      <c r="QO149" s="120"/>
      <c r="QP149" s="120"/>
      <c r="QQ149" s="120"/>
      <c r="QR149" s="120"/>
      <c r="QS149" s="120"/>
      <c r="QT149" s="120"/>
      <c r="QU149" s="120"/>
      <c r="QV149" s="120"/>
      <c r="QW149" s="120"/>
      <c r="QX149" s="120"/>
      <c r="QY149" s="120"/>
      <c r="QZ149" s="120"/>
      <c r="RA149" s="120"/>
      <c r="RB149" s="120"/>
      <c r="RC149" s="120"/>
      <c r="RD149" s="120"/>
      <c r="RE149" s="120"/>
      <c r="RF149" s="120"/>
      <c r="RG149" s="120"/>
      <c r="RH149" s="120"/>
      <c r="RI149" s="120"/>
      <c r="RJ149" s="120"/>
      <c r="RK149" s="120"/>
      <c r="RL149" s="120"/>
      <c r="RM149" s="120"/>
      <c r="RN149" s="120"/>
      <c r="RO149" s="120"/>
      <c r="RP149" s="120"/>
      <c r="RQ149" s="120"/>
      <c r="RR149" s="120"/>
      <c r="RS149" s="120"/>
      <c r="RT149" s="120"/>
      <c r="RU149" s="120"/>
      <c r="RV149" s="120"/>
      <c r="RW149" s="120"/>
      <c r="RX149" s="120"/>
      <c r="RY149" s="120"/>
      <c r="RZ149" s="120"/>
      <c r="SA149" s="120"/>
      <c r="SB149" s="120"/>
      <c r="SC149" s="120"/>
      <c r="SD149" s="120"/>
      <c r="SE149" s="120"/>
      <c r="SF149" s="120"/>
      <c r="SG149" s="120"/>
      <c r="SH149" s="120"/>
      <c r="SI149" s="120"/>
      <c r="SJ149" s="120"/>
      <c r="SK149" s="120"/>
      <c r="SL149" s="120"/>
      <c r="SM149" s="120"/>
      <c r="SN149" s="120"/>
      <c r="SO149" s="120"/>
      <c r="SP149" s="120"/>
      <c r="SQ149" s="120"/>
      <c r="SR149" s="120"/>
      <c r="SS149" s="120"/>
      <c r="ST149" s="120"/>
      <c r="SU149" s="120"/>
      <c r="SV149" s="120"/>
      <c r="SW149" s="120"/>
      <c r="SX149" s="120"/>
      <c r="SY149" s="120"/>
      <c r="SZ149" s="120"/>
      <c r="TA149" s="120"/>
      <c r="TB149" s="120"/>
      <c r="TC149" s="120"/>
      <c r="TD149" s="120"/>
      <c r="TE149" s="120"/>
      <c r="TF149" s="120"/>
      <c r="TG149" s="120"/>
      <c r="TH149" s="120"/>
      <c r="TI149" s="120"/>
      <c r="TJ149" s="120"/>
      <c r="TK149" s="120"/>
      <c r="TL149" s="120"/>
      <c r="TM149" s="120"/>
      <c r="TN149" s="120"/>
      <c r="TO149" s="120"/>
      <c r="TP149" s="120"/>
      <c r="TQ149" s="120"/>
      <c r="TR149" s="120"/>
      <c r="TS149" s="120"/>
      <c r="TT149" s="120"/>
      <c r="TU149" s="120"/>
      <c r="TV149" s="120"/>
      <c r="TW149" s="120"/>
      <c r="TX149" s="120"/>
      <c r="TY149" s="120"/>
      <c r="TZ149" s="120"/>
      <c r="UA149" s="120"/>
      <c r="UB149" s="120"/>
      <c r="UC149" s="120"/>
      <c r="UD149" s="120"/>
      <c r="UE149" s="120"/>
      <c r="UF149" s="120"/>
      <c r="UG149" s="120"/>
    </row>
    <row r="150" spans="1:553" s="238" customFormat="1" ht="37.5" x14ac:dyDescent="0.25">
      <c r="A150" s="167" t="s">
        <v>93</v>
      </c>
      <c r="B150" s="31">
        <v>0</v>
      </c>
      <c r="C150" s="31">
        <v>19.099699999999999</v>
      </c>
      <c r="D150" s="31">
        <v>19.099699999999999</v>
      </c>
      <c r="E150" s="31">
        <v>0</v>
      </c>
      <c r="F150" s="31">
        <v>23.5106</v>
      </c>
      <c r="G150" s="31">
        <v>23.5106</v>
      </c>
      <c r="H150" s="31">
        <v>0</v>
      </c>
      <c r="I150" s="31">
        <v>0</v>
      </c>
      <c r="J150" s="31">
        <v>23.454599999999999</v>
      </c>
      <c r="K150" s="127">
        <v>23.454599999999999</v>
      </c>
      <c r="L150" s="127">
        <v>0</v>
      </c>
      <c r="M150" s="85">
        <v>0</v>
      </c>
      <c r="N150" s="85">
        <v>22.0184</v>
      </c>
      <c r="O150" s="85">
        <f t="shared" si="93"/>
        <v>22.0184</v>
      </c>
      <c r="P150" s="85"/>
      <c r="Q150" s="127">
        <v>0</v>
      </c>
      <c r="R150" s="127">
        <v>24.332000000000001</v>
      </c>
      <c r="S150" s="127">
        <v>24.332000000000001</v>
      </c>
      <c r="T150" s="127">
        <v>0</v>
      </c>
      <c r="U150" s="85">
        <v>0</v>
      </c>
      <c r="V150" s="85">
        <v>30.986999999999998</v>
      </c>
      <c r="W150" s="85">
        <f t="shared" si="94"/>
        <v>30.986999999999998</v>
      </c>
      <c r="X150" s="85">
        <v>0</v>
      </c>
      <c r="Y150" s="85">
        <v>0</v>
      </c>
      <c r="Z150" s="85">
        <v>29.036100000000001</v>
      </c>
      <c r="AA150" s="41">
        <f>SUM(Y150:Z150)</f>
        <v>29.036100000000001</v>
      </c>
      <c r="AB150" s="85">
        <v>34.756399999999999</v>
      </c>
      <c r="AC150" s="85">
        <v>0</v>
      </c>
      <c r="AD150" s="123">
        <f t="shared" si="95"/>
        <v>34.756399999999999</v>
      </c>
      <c r="AE150" s="127">
        <v>34.171300000000002</v>
      </c>
      <c r="AF150" s="127">
        <v>0</v>
      </c>
      <c r="AG150" s="123">
        <f t="shared" si="106"/>
        <v>34.171300000000002</v>
      </c>
      <c r="AH150" s="127">
        <v>28.446899999999999</v>
      </c>
      <c r="AI150" s="127">
        <v>0</v>
      </c>
      <c r="AJ150" s="123">
        <f t="shared" si="107"/>
        <v>28.446899999999999</v>
      </c>
      <c r="AK150" s="127">
        <v>35.886299999999999</v>
      </c>
      <c r="AL150" s="127">
        <v>0</v>
      </c>
      <c r="AM150" s="123">
        <f t="shared" si="108"/>
        <v>35.886299999999999</v>
      </c>
      <c r="AN150" s="127">
        <v>34.684399999999997</v>
      </c>
      <c r="AO150" s="127">
        <v>0</v>
      </c>
      <c r="AP150" s="123">
        <f t="shared" si="109"/>
        <v>34.684399999999997</v>
      </c>
      <c r="AQ150" s="123">
        <v>30.769400000000001</v>
      </c>
      <c r="AR150" s="123">
        <v>0</v>
      </c>
      <c r="AS150" s="123">
        <f t="shared" si="103"/>
        <v>30.769400000000001</v>
      </c>
      <c r="AT150" s="151">
        <v>35.9193</v>
      </c>
      <c r="AU150" s="151">
        <v>0</v>
      </c>
      <c r="AV150" s="152">
        <f t="shared" si="110"/>
        <v>35.9193</v>
      </c>
      <c r="AW150" s="127">
        <v>34.272300000000001</v>
      </c>
      <c r="AX150" s="127">
        <v>0</v>
      </c>
      <c r="AY150" s="123">
        <f t="shared" si="96"/>
        <v>34.272300000000001</v>
      </c>
      <c r="AZ150" s="219">
        <v>33.277000000000001</v>
      </c>
      <c r="BA150" s="219">
        <v>0</v>
      </c>
      <c r="BB150" s="226">
        <f t="shared" si="97"/>
        <v>33.277000000000001</v>
      </c>
      <c r="BC150" s="231">
        <v>29.572500000000002</v>
      </c>
      <c r="BD150" s="231">
        <v>0</v>
      </c>
      <c r="BE150" s="226">
        <f t="shared" si="98"/>
        <v>29.572500000000002</v>
      </c>
      <c r="BF150" s="228">
        <v>32.819099999999999</v>
      </c>
      <c r="BG150" s="228">
        <v>0</v>
      </c>
      <c r="BH150" s="226">
        <f t="shared" si="99"/>
        <v>32.819099999999999</v>
      </c>
      <c r="BI150" s="228">
        <v>30.132100000000001</v>
      </c>
      <c r="BJ150" s="228">
        <v>0</v>
      </c>
      <c r="BK150" s="226">
        <f t="shared" si="100"/>
        <v>30.132100000000001</v>
      </c>
      <c r="BL150" s="231">
        <v>13.999000000000001</v>
      </c>
      <c r="BM150" s="231">
        <v>0</v>
      </c>
      <c r="BN150" s="226">
        <f t="shared" si="104"/>
        <v>13.999000000000001</v>
      </c>
      <c r="BO150" s="231">
        <v>32.767099999999999</v>
      </c>
      <c r="BP150" s="231">
        <v>0</v>
      </c>
      <c r="BQ150" s="226">
        <f>SUM(BO150:BP150)</f>
        <v>32.767099999999999</v>
      </c>
      <c r="BR150" s="231">
        <v>30.116</v>
      </c>
      <c r="BS150" s="231">
        <v>0</v>
      </c>
      <c r="BT150" s="226">
        <f>SUM(BR150:BS150)</f>
        <v>30.116</v>
      </c>
      <c r="BU150" s="228">
        <v>23.891300000000001</v>
      </c>
      <c r="BV150" s="228">
        <v>0</v>
      </c>
      <c r="BW150" s="226">
        <f t="shared" si="102"/>
        <v>23.891300000000001</v>
      </c>
      <c r="BX150" s="228">
        <v>33.245800000000003</v>
      </c>
      <c r="BY150" s="228">
        <v>0</v>
      </c>
      <c r="BZ150" s="226">
        <f>SUM(BX150:BY150)</f>
        <v>33.245800000000003</v>
      </c>
      <c r="CA150" s="228">
        <v>48.2224</v>
      </c>
      <c r="CB150" s="228">
        <v>0</v>
      </c>
      <c r="CC150" s="226">
        <f>SUM(CA150:CB150)</f>
        <v>48.2224</v>
      </c>
      <c r="CD150" s="228">
        <v>40.53</v>
      </c>
      <c r="CE150" s="228"/>
      <c r="CF150" s="226">
        <f>SUM(CD150:CE150)</f>
        <v>40.53</v>
      </c>
      <c r="CG150" s="216">
        <v>35.348300000000002</v>
      </c>
      <c r="CH150" s="216"/>
      <c r="CI150" s="217">
        <f>SUM(CG150:CH150)</f>
        <v>35.348300000000002</v>
      </c>
      <c r="CJ150" s="228">
        <v>36.476999999999997</v>
      </c>
      <c r="CK150" s="228"/>
      <c r="CL150" s="226">
        <f>SUM(CJ150:CK150)</f>
        <v>36.476999999999997</v>
      </c>
      <c r="CM150" s="228">
        <v>37.228400000000001</v>
      </c>
      <c r="CN150" s="228"/>
      <c r="CO150" s="226">
        <f>SUM(CM150:CN150)</f>
        <v>37.228400000000001</v>
      </c>
      <c r="CP150" s="228">
        <v>37.228400000000001</v>
      </c>
      <c r="CQ150" s="228"/>
      <c r="CR150" s="226">
        <f>SUM(CP150:CQ150)</f>
        <v>37.228400000000001</v>
      </c>
      <c r="CS150" s="232"/>
      <c r="CT150" s="232"/>
      <c r="CU150" s="232"/>
      <c r="CV150" s="232"/>
      <c r="CW150" s="232"/>
      <c r="CX150" s="232"/>
      <c r="CY150" s="232"/>
      <c r="CZ150" s="232"/>
      <c r="DA150" s="232"/>
      <c r="DB150" s="232"/>
      <c r="DC150" s="232"/>
      <c r="DD150" s="232"/>
      <c r="DE150" s="232"/>
      <c r="DF150" s="232"/>
      <c r="DG150" s="232"/>
      <c r="DH150" s="232"/>
      <c r="DI150" s="232"/>
      <c r="DJ150" s="232"/>
      <c r="DK150" s="232"/>
      <c r="DL150" s="232"/>
      <c r="DM150" s="232"/>
      <c r="DN150" s="232"/>
      <c r="DO150" s="232"/>
      <c r="DP150" s="232"/>
      <c r="DQ150" s="232"/>
      <c r="DR150" s="232"/>
      <c r="DS150" s="232"/>
      <c r="DT150" s="232"/>
      <c r="DU150" s="232"/>
      <c r="DV150" s="232"/>
      <c r="DW150" s="232"/>
      <c r="DX150" s="232"/>
      <c r="DY150" s="232"/>
      <c r="DZ150" s="232"/>
      <c r="EA150" s="232"/>
      <c r="EB150" s="232"/>
      <c r="EC150" s="232"/>
      <c r="ED150" s="232"/>
      <c r="EE150" s="232"/>
      <c r="EF150" s="232"/>
      <c r="EG150" s="232"/>
      <c r="EH150" s="232"/>
      <c r="EI150" s="232"/>
      <c r="EJ150" s="232"/>
      <c r="EK150" s="232"/>
      <c r="EL150" s="232"/>
      <c r="EM150" s="232"/>
      <c r="EN150" s="232"/>
      <c r="EO150" s="232"/>
      <c r="EP150" s="232"/>
      <c r="EQ150" s="232"/>
      <c r="ER150" s="232"/>
      <c r="ES150" s="232"/>
      <c r="ET150" s="232"/>
      <c r="EU150" s="232"/>
      <c r="EV150" s="232"/>
      <c r="EW150" s="232"/>
      <c r="EX150" s="232"/>
      <c r="EY150" s="232"/>
      <c r="EZ150" s="232"/>
      <c r="FA150" s="232"/>
      <c r="FB150" s="232"/>
      <c r="FC150" s="232"/>
      <c r="FD150" s="232"/>
      <c r="FE150" s="232"/>
      <c r="FF150" s="232"/>
      <c r="FG150" s="232"/>
      <c r="FH150" s="232"/>
      <c r="FI150" s="232"/>
      <c r="FJ150" s="232"/>
      <c r="FK150" s="232"/>
      <c r="FL150" s="232"/>
      <c r="FM150" s="232"/>
      <c r="FN150" s="232"/>
      <c r="FO150" s="232"/>
      <c r="FP150" s="232"/>
      <c r="FQ150" s="232"/>
      <c r="FR150" s="232"/>
      <c r="FS150" s="232"/>
      <c r="FT150" s="232"/>
      <c r="FU150" s="232"/>
      <c r="FV150" s="232"/>
      <c r="FW150" s="232"/>
      <c r="FX150" s="232"/>
      <c r="FY150" s="232"/>
      <c r="FZ150" s="232"/>
      <c r="GA150" s="232"/>
      <c r="GB150" s="232"/>
      <c r="GC150" s="120"/>
      <c r="GD150" s="120"/>
      <c r="GE150" s="120"/>
      <c r="GF150" s="120"/>
      <c r="GG150" s="120"/>
      <c r="GH150" s="120"/>
      <c r="GI150" s="120"/>
      <c r="GJ150" s="120"/>
      <c r="GK150" s="120"/>
      <c r="GL150" s="120"/>
      <c r="GM150" s="120"/>
      <c r="GN150" s="120"/>
      <c r="GO150" s="120"/>
      <c r="GP150" s="120"/>
      <c r="GQ150" s="120"/>
      <c r="GR150" s="120"/>
      <c r="GS150" s="120"/>
      <c r="GT150" s="120"/>
      <c r="GU150" s="120"/>
      <c r="GV150" s="120"/>
      <c r="GW150" s="120"/>
      <c r="GX150" s="120"/>
      <c r="GY150" s="120"/>
      <c r="GZ150" s="120"/>
      <c r="HA150" s="120"/>
      <c r="HB150" s="120"/>
      <c r="HC150" s="120"/>
      <c r="HD150" s="120"/>
      <c r="HE150" s="120"/>
      <c r="HF150" s="120"/>
      <c r="HG150" s="120"/>
      <c r="HH150" s="120"/>
      <c r="HI150" s="120"/>
      <c r="HJ150" s="120"/>
      <c r="HK150" s="120"/>
      <c r="HL150" s="120"/>
      <c r="HM150" s="120"/>
      <c r="HN150" s="120"/>
      <c r="HO150" s="120"/>
      <c r="HP150" s="120"/>
      <c r="HQ150" s="120"/>
      <c r="HR150" s="120"/>
      <c r="HS150" s="120"/>
      <c r="HT150" s="120"/>
      <c r="HU150" s="120"/>
      <c r="HV150" s="120"/>
      <c r="HW150" s="120"/>
      <c r="HX150" s="120"/>
      <c r="HY150" s="120"/>
      <c r="HZ150" s="120"/>
      <c r="IA150" s="120"/>
      <c r="IB150" s="120"/>
      <c r="IC150" s="120"/>
      <c r="ID150" s="120"/>
      <c r="IE150" s="120"/>
      <c r="IF150" s="120"/>
      <c r="IG150" s="120"/>
      <c r="IH150" s="120"/>
      <c r="II150" s="120"/>
      <c r="IJ150" s="120"/>
      <c r="IK150" s="120"/>
      <c r="IL150" s="120"/>
      <c r="IM150" s="120"/>
      <c r="IN150" s="120"/>
      <c r="IO150" s="120"/>
      <c r="IP150" s="120"/>
      <c r="IQ150" s="120"/>
      <c r="IR150" s="120"/>
      <c r="IS150" s="120"/>
      <c r="IT150" s="120"/>
      <c r="IU150" s="120"/>
      <c r="IV150" s="120"/>
      <c r="IW150" s="120"/>
      <c r="IX150" s="120"/>
      <c r="IY150" s="120"/>
      <c r="IZ150" s="120"/>
      <c r="JA150" s="120"/>
      <c r="JB150" s="120"/>
      <c r="JC150" s="120"/>
      <c r="JD150" s="120"/>
      <c r="JE150" s="120"/>
      <c r="JF150" s="120"/>
      <c r="JG150" s="120"/>
      <c r="JH150" s="120"/>
      <c r="JI150" s="120"/>
      <c r="JJ150" s="120"/>
      <c r="JK150" s="120"/>
      <c r="JL150" s="120"/>
      <c r="JM150" s="120"/>
      <c r="JN150" s="120"/>
      <c r="JO150" s="120"/>
      <c r="JP150" s="120"/>
      <c r="JQ150" s="120"/>
      <c r="JR150" s="120"/>
      <c r="JS150" s="120"/>
      <c r="JT150" s="120"/>
      <c r="JU150" s="120"/>
      <c r="JV150" s="120"/>
      <c r="JW150" s="120"/>
      <c r="JX150" s="120"/>
      <c r="JY150" s="120"/>
      <c r="JZ150" s="120"/>
      <c r="KA150" s="120"/>
      <c r="KB150" s="120"/>
      <c r="KC150" s="120"/>
      <c r="KD150" s="120"/>
      <c r="KE150" s="120"/>
      <c r="KF150" s="120"/>
      <c r="KG150" s="120"/>
      <c r="KH150" s="120"/>
      <c r="KI150" s="120"/>
      <c r="KJ150" s="120"/>
      <c r="KK150" s="120"/>
      <c r="KL150" s="120"/>
      <c r="KM150" s="120"/>
      <c r="KN150" s="120"/>
      <c r="KO150" s="120"/>
      <c r="KP150" s="120"/>
      <c r="KQ150" s="120"/>
      <c r="KR150" s="120"/>
      <c r="KS150" s="120"/>
      <c r="KT150" s="120"/>
      <c r="KU150" s="120"/>
      <c r="KV150" s="120"/>
      <c r="KW150" s="120"/>
      <c r="KX150" s="120"/>
      <c r="KY150" s="120"/>
      <c r="KZ150" s="120"/>
      <c r="LA150" s="120"/>
      <c r="LB150" s="120"/>
      <c r="LC150" s="120"/>
      <c r="LD150" s="120"/>
      <c r="LE150" s="120"/>
      <c r="LF150" s="120"/>
      <c r="LG150" s="120"/>
      <c r="LH150" s="120"/>
      <c r="LI150" s="120"/>
      <c r="LJ150" s="120"/>
      <c r="LK150" s="120"/>
      <c r="LL150" s="120"/>
      <c r="LM150" s="120"/>
      <c r="LN150" s="120"/>
      <c r="LO150" s="120"/>
      <c r="LP150" s="120"/>
      <c r="LQ150" s="120"/>
      <c r="LR150" s="120"/>
      <c r="LS150" s="120"/>
      <c r="LT150" s="120"/>
      <c r="LU150" s="120"/>
      <c r="LV150" s="120"/>
      <c r="LW150" s="120"/>
      <c r="LX150" s="120"/>
      <c r="LY150" s="120"/>
      <c r="LZ150" s="120"/>
      <c r="MA150" s="120"/>
      <c r="MB150" s="120"/>
      <c r="MC150" s="120"/>
      <c r="MD150" s="120"/>
      <c r="ME150" s="120"/>
      <c r="MF150" s="120"/>
      <c r="MG150" s="120"/>
      <c r="MH150" s="120"/>
      <c r="MI150" s="120"/>
      <c r="MJ150" s="120"/>
      <c r="MK150" s="120"/>
      <c r="ML150" s="120"/>
      <c r="MM150" s="120"/>
      <c r="MN150" s="120"/>
      <c r="MO150" s="120"/>
      <c r="MP150" s="120"/>
      <c r="MQ150" s="120"/>
      <c r="MR150" s="120"/>
      <c r="MS150" s="120"/>
      <c r="MT150" s="120"/>
      <c r="MU150" s="120"/>
      <c r="MV150" s="120"/>
      <c r="MW150" s="120"/>
      <c r="MX150" s="120"/>
      <c r="MY150" s="120"/>
      <c r="MZ150" s="120"/>
      <c r="NA150" s="120"/>
      <c r="NB150" s="120"/>
      <c r="NC150" s="120"/>
      <c r="ND150" s="120"/>
      <c r="NE150" s="120"/>
      <c r="NF150" s="120"/>
      <c r="NG150" s="120"/>
      <c r="NH150" s="120"/>
      <c r="NI150" s="120"/>
      <c r="NJ150" s="120"/>
      <c r="NK150" s="120"/>
      <c r="NL150" s="120"/>
      <c r="NM150" s="120"/>
      <c r="NN150" s="120"/>
      <c r="NO150" s="120"/>
      <c r="NP150" s="120"/>
      <c r="NQ150" s="120"/>
      <c r="NR150" s="120"/>
      <c r="NS150" s="120"/>
      <c r="NT150" s="120"/>
      <c r="NU150" s="120"/>
      <c r="NV150" s="120"/>
      <c r="NW150" s="120"/>
      <c r="NX150" s="120"/>
      <c r="NY150" s="120"/>
      <c r="NZ150" s="120"/>
      <c r="OA150" s="120"/>
      <c r="OB150" s="120"/>
      <c r="OC150" s="120"/>
      <c r="OD150" s="120"/>
      <c r="OE150" s="120"/>
      <c r="OF150" s="120"/>
      <c r="OG150" s="120"/>
      <c r="OH150" s="120"/>
      <c r="OI150" s="120"/>
      <c r="OJ150" s="120"/>
      <c r="OK150" s="120"/>
      <c r="OL150" s="120"/>
      <c r="OM150" s="120"/>
      <c r="ON150" s="120"/>
      <c r="OO150" s="120"/>
      <c r="OP150" s="120"/>
      <c r="OQ150" s="120"/>
      <c r="OR150" s="120"/>
      <c r="OS150" s="120"/>
      <c r="OT150" s="120"/>
      <c r="OU150" s="120"/>
      <c r="OV150" s="120"/>
      <c r="OW150" s="120"/>
      <c r="OX150" s="120"/>
      <c r="OY150" s="120"/>
      <c r="OZ150" s="120"/>
      <c r="PA150" s="120"/>
      <c r="PB150" s="120"/>
      <c r="PC150" s="120"/>
      <c r="PD150" s="120"/>
      <c r="PE150" s="120"/>
      <c r="PF150" s="120"/>
      <c r="PG150" s="120"/>
      <c r="PH150" s="120"/>
      <c r="PI150" s="120"/>
      <c r="PJ150" s="120"/>
      <c r="PK150" s="120"/>
      <c r="PL150" s="120"/>
      <c r="PM150" s="120"/>
      <c r="PN150" s="120"/>
      <c r="PO150" s="120"/>
      <c r="PP150" s="120"/>
      <c r="PQ150" s="120"/>
      <c r="PR150" s="120"/>
      <c r="PS150" s="120"/>
      <c r="PT150" s="120"/>
      <c r="PU150" s="120"/>
      <c r="PV150" s="120"/>
      <c r="PW150" s="120"/>
      <c r="PX150" s="120"/>
      <c r="PY150" s="120"/>
      <c r="PZ150" s="120"/>
      <c r="QA150" s="120"/>
      <c r="QB150" s="120"/>
      <c r="QC150" s="120"/>
      <c r="QD150" s="120"/>
      <c r="QE150" s="120"/>
      <c r="QF150" s="120"/>
      <c r="QG150" s="120"/>
      <c r="QH150" s="120"/>
      <c r="QI150" s="120"/>
      <c r="QJ150" s="120"/>
      <c r="QK150" s="120"/>
      <c r="QL150" s="120"/>
      <c r="QM150" s="120"/>
      <c r="QN150" s="120"/>
      <c r="QO150" s="120"/>
      <c r="QP150" s="120"/>
      <c r="QQ150" s="120"/>
      <c r="QR150" s="120"/>
      <c r="QS150" s="120"/>
      <c r="QT150" s="120"/>
      <c r="QU150" s="120"/>
      <c r="QV150" s="120"/>
      <c r="QW150" s="120"/>
      <c r="QX150" s="120"/>
      <c r="QY150" s="120"/>
      <c r="QZ150" s="120"/>
      <c r="RA150" s="120"/>
      <c r="RB150" s="120"/>
      <c r="RC150" s="120"/>
      <c r="RD150" s="120"/>
      <c r="RE150" s="120"/>
      <c r="RF150" s="120"/>
      <c r="RG150" s="120"/>
      <c r="RH150" s="120"/>
      <c r="RI150" s="120"/>
      <c r="RJ150" s="120"/>
      <c r="RK150" s="120"/>
      <c r="RL150" s="120"/>
      <c r="RM150" s="120"/>
      <c r="RN150" s="120"/>
      <c r="RO150" s="120"/>
      <c r="RP150" s="120"/>
      <c r="RQ150" s="120"/>
      <c r="RR150" s="120"/>
      <c r="RS150" s="120"/>
      <c r="RT150" s="120"/>
      <c r="RU150" s="120"/>
      <c r="RV150" s="120"/>
      <c r="RW150" s="120"/>
      <c r="RX150" s="120"/>
      <c r="RY150" s="120"/>
      <c r="RZ150" s="120"/>
      <c r="SA150" s="120"/>
      <c r="SB150" s="120"/>
      <c r="SC150" s="120"/>
      <c r="SD150" s="120"/>
      <c r="SE150" s="120"/>
      <c r="SF150" s="120"/>
      <c r="SG150" s="120"/>
      <c r="SH150" s="120"/>
      <c r="SI150" s="120"/>
      <c r="SJ150" s="120"/>
      <c r="SK150" s="120"/>
      <c r="SL150" s="120"/>
      <c r="SM150" s="120"/>
      <c r="SN150" s="120"/>
      <c r="SO150" s="120"/>
      <c r="SP150" s="120"/>
      <c r="SQ150" s="120"/>
      <c r="SR150" s="120"/>
      <c r="SS150" s="120"/>
      <c r="ST150" s="120"/>
      <c r="SU150" s="120"/>
      <c r="SV150" s="120"/>
      <c r="SW150" s="120"/>
      <c r="SX150" s="120"/>
      <c r="SY150" s="120"/>
      <c r="SZ150" s="120"/>
      <c r="TA150" s="120"/>
      <c r="TB150" s="120"/>
      <c r="TC150" s="120"/>
      <c r="TD150" s="120"/>
      <c r="TE150" s="120"/>
      <c r="TF150" s="120"/>
      <c r="TG150" s="120"/>
      <c r="TH150" s="120"/>
      <c r="TI150" s="120"/>
      <c r="TJ150" s="120"/>
      <c r="TK150" s="120"/>
      <c r="TL150" s="120"/>
      <c r="TM150" s="120"/>
      <c r="TN150" s="120"/>
      <c r="TO150" s="120"/>
      <c r="TP150" s="120"/>
      <c r="TQ150" s="120"/>
      <c r="TR150" s="120"/>
      <c r="TS150" s="120"/>
      <c r="TT150" s="120"/>
      <c r="TU150" s="120"/>
      <c r="TV150" s="120"/>
      <c r="TW150" s="120"/>
      <c r="TX150" s="120"/>
      <c r="TY150" s="120"/>
      <c r="TZ150" s="120"/>
      <c r="UA150" s="120"/>
      <c r="UB150" s="120"/>
      <c r="UC150" s="120"/>
      <c r="UD150" s="120"/>
      <c r="UE150" s="120"/>
      <c r="UF150" s="120"/>
      <c r="UG150" s="120"/>
    </row>
    <row r="151" spans="1:553" ht="36.75" customHeight="1" x14ac:dyDescent="0.25">
      <c r="A151" s="161" t="s">
        <v>343</v>
      </c>
      <c r="B151" s="31">
        <v>0</v>
      </c>
      <c r="C151" s="31">
        <v>0</v>
      </c>
      <c r="D151" s="31">
        <v>0</v>
      </c>
      <c r="E151" s="31">
        <v>0</v>
      </c>
      <c r="F151" s="31">
        <v>0</v>
      </c>
      <c r="G151" s="31">
        <v>0</v>
      </c>
      <c r="H151" s="31">
        <v>0</v>
      </c>
      <c r="I151" s="31">
        <v>0</v>
      </c>
      <c r="J151" s="31">
        <v>0</v>
      </c>
      <c r="K151" s="127"/>
      <c r="L151" s="127">
        <v>0</v>
      </c>
      <c r="M151" s="85">
        <v>0</v>
      </c>
      <c r="N151" s="85">
        <v>8.3626000000000005</v>
      </c>
      <c r="O151" s="85">
        <f t="shared" si="93"/>
        <v>8.3626000000000005</v>
      </c>
      <c r="P151" s="85"/>
      <c r="Q151" s="127">
        <v>0</v>
      </c>
      <c r="R151" s="127">
        <v>0</v>
      </c>
      <c r="S151" s="127">
        <v>95.6845</v>
      </c>
      <c r="T151" s="127">
        <v>0</v>
      </c>
      <c r="U151" s="85">
        <v>0</v>
      </c>
      <c r="V151" s="85">
        <v>121.4674</v>
      </c>
      <c r="W151" s="85">
        <f t="shared" si="94"/>
        <v>121.4674</v>
      </c>
      <c r="X151" s="85">
        <v>99.400800000000004</v>
      </c>
      <c r="Y151" s="85">
        <v>0</v>
      </c>
      <c r="Z151" s="85">
        <v>76.044899999999998</v>
      </c>
      <c r="AA151" s="41">
        <f>SUM(Y151:Z151)</f>
        <v>76.044899999999998</v>
      </c>
      <c r="AB151" s="85">
        <v>22.066700000000001</v>
      </c>
      <c r="AC151" s="85">
        <v>90</v>
      </c>
      <c r="AD151" s="123">
        <f t="shared" si="95"/>
        <v>112.0667</v>
      </c>
      <c r="AE151" s="127">
        <v>22.116700000000002</v>
      </c>
      <c r="AF151" s="127">
        <v>100</v>
      </c>
      <c r="AG151" s="123">
        <f t="shared" si="106"/>
        <v>122.11670000000001</v>
      </c>
      <c r="AH151" s="127">
        <v>17.277999999999999</v>
      </c>
      <c r="AI151" s="127">
        <v>67.423900000000003</v>
      </c>
      <c r="AJ151" s="123">
        <f t="shared" si="107"/>
        <v>84.701899999999995</v>
      </c>
      <c r="AK151" s="127">
        <v>22.066700000000001</v>
      </c>
      <c r="AL151" s="127">
        <v>100</v>
      </c>
      <c r="AM151" s="123">
        <f t="shared" si="108"/>
        <v>122.0667</v>
      </c>
      <c r="AN151" s="127">
        <v>22.066700000000001</v>
      </c>
      <c r="AO151" s="127">
        <v>60</v>
      </c>
      <c r="AP151" s="123">
        <f t="shared" si="109"/>
        <v>82.066699999999997</v>
      </c>
      <c r="AQ151" s="123">
        <v>18.8216</v>
      </c>
      <c r="AR151" s="123">
        <v>55.273600000000002</v>
      </c>
      <c r="AS151" s="123">
        <f t="shared" si="103"/>
        <v>74.095200000000006</v>
      </c>
      <c r="AT151" s="127">
        <v>22.066400000000002</v>
      </c>
      <c r="AU151" s="127">
        <v>60</v>
      </c>
      <c r="AV151" s="123">
        <f t="shared" si="110"/>
        <v>82.066400000000002</v>
      </c>
      <c r="AW151" s="127">
        <v>22.066400000000002</v>
      </c>
      <c r="AX151" s="127">
        <v>60</v>
      </c>
      <c r="AY151" s="123">
        <f t="shared" si="96"/>
        <v>82.066400000000002</v>
      </c>
      <c r="AZ151" s="219">
        <v>22.066400000000002</v>
      </c>
      <c r="BA151" s="219">
        <v>100</v>
      </c>
      <c r="BB151" s="226">
        <f t="shared" si="97"/>
        <v>122.0664</v>
      </c>
      <c r="BC151" s="231">
        <v>19.035299999999999</v>
      </c>
      <c r="BD151" s="226">
        <v>58.133000000000003</v>
      </c>
      <c r="BE151" s="226">
        <f t="shared" si="98"/>
        <v>77.168300000000002</v>
      </c>
      <c r="BF151" s="228">
        <v>21.9664</v>
      </c>
      <c r="BG151" s="228">
        <v>60</v>
      </c>
      <c r="BH151" s="226">
        <f t="shared" si="99"/>
        <v>81.966399999999993</v>
      </c>
      <c r="BI151" s="219">
        <v>21.866399999999999</v>
      </c>
      <c r="BJ151" s="219">
        <v>70</v>
      </c>
      <c r="BK151" s="226">
        <f t="shared" si="100"/>
        <v>91.866399999999999</v>
      </c>
      <c r="BL151" s="226">
        <v>8.0603999999999996</v>
      </c>
      <c r="BM151" s="226">
        <v>51.7393</v>
      </c>
      <c r="BN151" s="226">
        <f>SUM(BL151:BM151)</f>
        <v>59.799700000000001</v>
      </c>
      <c r="BO151" s="219">
        <v>21.9664</v>
      </c>
      <c r="BP151" s="219">
        <v>66</v>
      </c>
      <c r="BQ151" s="226">
        <f t="shared" si="101"/>
        <v>87.966399999999993</v>
      </c>
      <c r="BR151" s="231">
        <v>22.766400000000001</v>
      </c>
      <c r="BS151" s="231">
        <v>60</v>
      </c>
      <c r="BT151" s="226">
        <f t="shared" si="105"/>
        <v>82.766400000000004</v>
      </c>
      <c r="BU151" s="228">
        <v>22.512699999999999</v>
      </c>
      <c r="BV151" s="228">
        <v>25.276800000000001</v>
      </c>
      <c r="BW151" s="226">
        <f t="shared" si="102"/>
        <v>47.789500000000004</v>
      </c>
      <c r="BX151" s="216">
        <v>27.766400000000001</v>
      </c>
      <c r="BY151" s="216">
        <v>66</v>
      </c>
      <c r="BZ151" s="226">
        <f>SUM(BX151:BY151)</f>
        <v>93.766400000000004</v>
      </c>
      <c r="CA151" s="216">
        <v>35.266399999999997</v>
      </c>
      <c r="CB151" s="216">
        <v>89.69</v>
      </c>
      <c r="CC151" s="217">
        <f>SUM(CA151:CB151)</f>
        <v>124.9564</v>
      </c>
      <c r="CD151" s="216">
        <v>33.622399999999999</v>
      </c>
      <c r="CE151" s="216">
        <v>89.684899999999999</v>
      </c>
      <c r="CF151" s="216">
        <f>SUM(CD151:CE151)</f>
        <v>123.3073</v>
      </c>
      <c r="CG151" s="216">
        <v>38.516399999999997</v>
      </c>
      <c r="CH151" s="216">
        <v>66</v>
      </c>
      <c r="CI151" s="217">
        <f>SUM(CG151:CH151)</f>
        <v>104.5164</v>
      </c>
      <c r="CJ151" s="216">
        <v>48.75</v>
      </c>
      <c r="CK151" s="216">
        <v>48</v>
      </c>
      <c r="CL151" s="216">
        <f>SUM(CJ151:CK151)</f>
        <v>96.75</v>
      </c>
      <c r="CM151" s="216">
        <v>48.75</v>
      </c>
      <c r="CN151" s="216">
        <v>48</v>
      </c>
      <c r="CO151" s="216">
        <f>SUM(CM151:CN151)</f>
        <v>96.75</v>
      </c>
      <c r="CP151" s="216">
        <v>48.75</v>
      </c>
      <c r="CQ151" s="216">
        <v>48</v>
      </c>
      <c r="CR151" s="216">
        <f>SUM(CP151:CQ151)</f>
        <v>96.75</v>
      </c>
      <c r="GC151" s="120"/>
      <c r="GD151" s="120"/>
      <c r="GE151" s="120"/>
      <c r="GF151" s="120"/>
      <c r="GG151" s="120"/>
      <c r="GH151" s="120"/>
      <c r="GI151" s="120"/>
      <c r="GJ151" s="120"/>
      <c r="GK151" s="120"/>
      <c r="GL151" s="120"/>
      <c r="GM151" s="120"/>
      <c r="GN151" s="120"/>
      <c r="GO151" s="120"/>
      <c r="GP151" s="120"/>
      <c r="GQ151" s="120"/>
      <c r="GR151" s="120"/>
      <c r="GS151" s="120"/>
      <c r="GT151" s="120"/>
      <c r="GU151" s="120"/>
      <c r="GV151" s="120"/>
      <c r="GW151" s="120"/>
      <c r="GX151" s="120"/>
      <c r="GY151" s="120"/>
      <c r="GZ151" s="120"/>
      <c r="HA151" s="120"/>
      <c r="HB151" s="120"/>
      <c r="HC151" s="120"/>
      <c r="HD151" s="120"/>
      <c r="HE151" s="120"/>
      <c r="HF151" s="120"/>
      <c r="HG151" s="120"/>
      <c r="HH151" s="120"/>
      <c r="HI151" s="120"/>
      <c r="HJ151" s="120"/>
      <c r="HK151" s="120"/>
      <c r="HL151" s="120"/>
      <c r="HM151" s="120"/>
      <c r="HN151" s="120"/>
      <c r="HO151" s="120"/>
      <c r="HP151" s="120"/>
      <c r="HQ151" s="120"/>
      <c r="HR151" s="120"/>
      <c r="HS151" s="120"/>
      <c r="HT151" s="120"/>
      <c r="HU151" s="120"/>
      <c r="HV151" s="120"/>
      <c r="HW151" s="120"/>
      <c r="HX151" s="120"/>
      <c r="HY151" s="120"/>
      <c r="HZ151" s="120"/>
      <c r="IA151" s="120"/>
      <c r="IB151" s="120"/>
      <c r="IC151" s="120"/>
      <c r="ID151" s="120"/>
      <c r="IE151" s="120"/>
      <c r="IF151" s="120"/>
      <c r="IG151" s="120"/>
      <c r="IH151" s="120"/>
      <c r="II151" s="120"/>
      <c r="IJ151" s="120"/>
      <c r="IK151" s="120"/>
      <c r="IL151" s="120"/>
      <c r="IM151" s="120"/>
      <c r="IN151" s="120"/>
      <c r="IO151" s="120"/>
      <c r="IP151" s="120"/>
      <c r="IQ151" s="120"/>
      <c r="IR151" s="120"/>
      <c r="IS151" s="120"/>
      <c r="IT151" s="120"/>
      <c r="IU151" s="120"/>
      <c r="IV151" s="120"/>
      <c r="IW151" s="120"/>
      <c r="IX151" s="120"/>
      <c r="IY151" s="120"/>
      <c r="IZ151" s="120"/>
      <c r="JA151" s="120"/>
      <c r="JB151" s="120"/>
      <c r="JC151" s="120"/>
      <c r="JD151" s="120"/>
      <c r="JE151" s="120"/>
      <c r="JF151" s="120"/>
      <c r="JG151" s="120"/>
      <c r="JH151" s="120"/>
      <c r="JI151" s="120"/>
      <c r="JJ151" s="120"/>
      <c r="JK151" s="120"/>
      <c r="JL151" s="120"/>
      <c r="JM151" s="120"/>
      <c r="JN151" s="120"/>
      <c r="JO151" s="120"/>
      <c r="JP151" s="120"/>
      <c r="JQ151" s="120"/>
      <c r="JR151" s="120"/>
      <c r="JS151" s="120"/>
      <c r="JT151" s="120"/>
      <c r="JU151" s="120"/>
      <c r="JV151" s="120"/>
      <c r="JW151" s="120"/>
      <c r="JX151" s="120"/>
      <c r="JY151" s="120"/>
      <c r="JZ151" s="120"/>
      <c r="KA151" s="120"/>
      <c r="KB151" s="120"/>
      <c r="KC151" s="120"/>
      <c r="KD151" s="120"/>
      <c r="KE151" s="120"/>
      <c r="KF151" s="120"/>
      <c r="KG151" s="120"/>
      <c r="KH151" s="120"/>
      <c r="KI151" s="120"/>
      <c r="KJ151" s="120"/>
      <c r="KK151" s="120"/>
      <c r="KL151" s="120"/>
      <c r="KM151" s="120"/>
      <c r="KN151" s="120"/>
      <c r="KO151" s="120"/>
      <c r="KP151" s="120"/>
      <c r="KQ151" s="120"/>
      <c r="KR151" s="120"/>
      <c r="KS151" s="120"/>
      <c r="KT151" s="120"/>
      <c r="KU151" s="120"/>
      <c r="KV151" s="120"/>
      <c r="KW151" s="120"/>
      <c r="KX151" s="120"/>
      <c r="KY151" s="120"/>
      <c r="KZ151" s="120"/>
      <c r="LA151" s="120"/>
      <c r="LB151" s="120"/>
      <c r="LC151" s="120"/>
      <c r="LD151" s="120"/>
      <c r="LE151" s="120"/>
      <c r="LF151" s="120"/>
      <c r="LG151" s="120"/>
      <c r="LH151" s="120"/>
      <c r="LI151" s="120"/>
      <c r="LJ151" s="120"/>
      <c r="LK151" s="120"/>
      <c r="LL151" s="120"/>
      <c r="LM151" s="120"/>
      <c r="LN151" s="120"/>
      <c r="LO151" s="120"/>
      <c r="LP151" s="120"/>
      <c r="LQ151" s="120"/>
      <c r="LR151" s="120"/>
      <c r="LS151" s="120"/>
      <c r="LT151" s="120"/>
      <c r="LU151" s="120"/>
      <c r="LV151" s="120"/>
      <c r="LW151" s="120"/>
      <c r="LX151" s="120"/>
      <c r="LY151" s="120"/>
      <c r="LZ151" s="120"/>
      <c r="MA151" s="120"/>
      <c r="MB151" s="120"/>
      <c r="MC151" s="120"/>
      <c r="MD151" s="120"/>
      <c r="ME151" s="120"/>
      <c r="MF151" s="120"/>
      <c r="MG151" s="120"/>
      <c r="MH151" s="120"/>
      <c r="MI151" s="120"/>
      <c r="MJ151" s="120"/>
      <c r="MK151" s="120"/>
      <c r="ML151" s="120"/>
      <c r="MM151" s="120"/>
      <c r="MN151" s="120"/>
      <c r="MO151" s="120"/>
      <c r="MP151" s="120"/>
      <c r="MQ151" s="120"/>
      <c r="MR151" s="120"/>
      <c r="MS151" s="120"/>
      <c r="MT151" s="120"/>
      <c r="MU151" s="120"/>
      <c r="MV151" s="120"/>
      <c r="MW151" s="120"/>
      <c r="MX151" s="120"/>
      <c r="MY151" s="120"/>
      <c r="MZ151" s="120"/>
      <c r="NA151" s="120"/>
      <c r="NB151" s="120"/>
      <c r="NC151" s="120"/>
      <c r="ND151" s="120"/>
      <c r="NE151" s="120"/>
      <c r="NF151" s="120"/>
      <c r="NG151" s="120"/>
      <c r="NH151" s="120"/>
      <c r="NI151" s="120"/>
      <c r="NJ151" s="120"/>
      <c r="NK151" s="120"/>
      <c r="NL151" s="120"/>
      <c r="NM151" s="120"/>
      <c r="NN151" s="120"/>
      <c r="NO151" s="120"/>
      <c r="NP151" s="120"/>
      <c r="NQ151" s="120"/>
      <c r="NR151" s="120"/>
      <c r="NS151" s="120"/>
      <c r="NT151" s="120"/>
      <c r="NU151" s="120"/>
      <c r="NV151" s="120"/>
      <c r="NW151" s="120"/>
      <c r="NX151" s="120"/>
      <c r="NY151" s="120"/>
      <c r="NZ151" s="120"/>
      <c r="OA151" s="120"/>
      <c r="OB151" s="120"/>
      <c r="OC151" s="120"/>
      <c r="OD151" s="120"/>
      <c r="OE151" s="120"/>
      <c r="OF151" s="120"/>
      <c r="OG151" s="120"/>
      <c r="OH151" s="120"/>
      <c r="OI151" s="120"/>
      <c r="OJ151" s="120"/>
      <c r="OK151" s="120"/>
      <c r="OL151" s="120"/>
      <c r="OM151" s="120"/>
      <c r="ON151" s="120"/>
      <c r="OO151" s="120"/>
      <c r="OP151" s="120"/>
      <c r="OQ151" s="120"/>
      <c r="OR151" s="120"/>
      <c r="OS151" s="120"/>
      <c r="OT151" s="120"/>
      <c r="OU151" s="120"/>
      <c r="OV151" s="120"/>
      <c r="OW151" s="120"/>
      <c r="OX151" s="120"/>
      <c r="OY151" s="120"/>
      <c r="OZ151" s="120"/>
      <c r="PA151" s="120"/>
      <c r="PB151" s="120"/>
      <c r="PC151" s="120"/>
      <c r="PD151" s="120"/>
      <c r="PE151" s="120"/>
      <c r="PF151" s="120"/>
      <c r="PG151" s="120"/>
      <c r="PH151" s="120"/>
      <c r="PI151" s="120"/>
      <c r="PJ151" s="120"/>
      <c r="PK151" s="120"/>
      <c r="PL151" s="120"/>
      <c r="PM151" s="120"/>
      <c r="PN151" s="120"/>
      <c r="PO151" s="120"/>
      <c r="PP151" s="120"/>
      <c r="PQ151" s="120"/>
      <c r="PR151" s="120"/>
      <c r="PS151" s="120"/>
      <c r="PT151" s="120"/>
      <c r="PU151" s="120"/>
      <c r="PV151" s="120"/>
      <c r="PW151" s="120"/>
      <c r="PX151" s="120"/>
      <c r="PY151" s="120"/>
      <c r="PZ151" s="120"/>
      <c r="QA151" s="120"/>
      <c r="QB151" s="120"/>
      <c r="QC151" s="120"/>
      <c r="QD151" s="120"/>
      <c r="QE151" s="120"/>
      <c r="QF151" s="120"/>
      <c r="QG151" s="120"/>
      <c r="QH151" s="120"/>
      <c r="QI151" s="120"/>
      <c r="QJ151" s="120"/>
      <c r="QK151" s="120"/>
      <c r="QL151" s="120"/>
      <c r="QM151" s="120"/>
      <c r="QN151" s="120"/>
      <c r="QO151" s="120"/>
      <c r="QP151" s="120"/>
      <c r="QQ151" s="120"/>
      <c r="QR151" s="120"/>
      <c r="QS151" s="120"/>
      <c r="QT151" s="120"/>
      <c r="QU151" s="120"/>
      <c r="QV151" s="120"/>
      <c r="QW151" s="120"/>
      <c r="QX151" s="120"/>
      <c r="QY151" s="120"/>
      <c r="QZ151" s="120"/>
      <c r="RA151" s="120"/>
      <c r="RB151" s="120"/>
      <c r="RC151" s="120"/>
      <c r="RD151" s="120"/>
      <c r="RE151" s="120"/>
      <c r="RF151" s="120"/>
      <c r="RG151" s="120"/>
      <c r="RH151" s="120"/>
      <c r="RI151" s="120"/>
      <c r="RJ151" s="120"/>
      <c r="RK151" s="120"/>
      <c r="RL151" s="120"/>
      <c r="RM151" s="120"/>
      <c r="RN151" s="120"/>
      <c r="RO151" s="120"/>
      <c r="RP151" s="120"/>
      <c r="RQ151" s="120"/>
      <c r="RR151" s="120"/>
      <c r="RS151" s="120"/>
      <c r="RT151" s="120"/>
      <c r="RU151" s="120"/>
      <c r="RV151" s="120"/>
      <c r="RW151" s="120"/>
      <c r="RX151" s="120"/>
      <c r="RY151" s="120"/>
      <c r="RZ151" s="120"/>
      <c r="SA151" s="120"/>
      <c r="SB151" s="120"/>
      <c r="SC151" s="120"/>
      <c r="SD151" s="120"/>
      <c r="SE151" s="120"/>
      <c r="SF151" s="120"/>
      <c r="SG151" s="120"/>
      <c r="SH151" s="120"/>
      <c r="SI151" s="120"/>
      <c r="SJ151" s="120"/>
      <c r="SK151" s="120"/>
      <c r="SL151" s="120"/>
      <c r="SM151" s="120"/>
      <c r="SN151" s="120"/>
      <c r="SO151" s="120"/>
      <c r="SP151" s="120"/>
      <c r="SQ151" s="120"/>
      <c r="SR151" s="120"/>
      <c r="SS151" s="120"/>
      <c r="ST151" s="120"/>
      <c r="SU151" s="120"/>
      <c r="SV151" s="120"/>
      <c r="SW151" s="120"/>
      <c r="SX151" s="120"/>
      <c r="SY151" s="120"/>
      <c r="SZ151" s="120"/>
      <c r="TA151" s="120"/>
      <c r="TB151" s="120"/>
      <c r="TC151" s="120"/>
      <c r="TD151" s="120"/>
      <c r="TE151" s="120"/>
      <c r="TF151" s="120"/>
      <c r="TG151" s="120"/>
      <c r="TH151" s="120"/>
      <c r="TI151" s="120"/>
      <c r="TJ151" s="120"/>
      <c r="TK151" s="120"/>
      <c r="TL151" s="120"/>
      <c r="TM151" s="120"/>
      <c r="TN151" s="120"/>
      <c r="TO151" s="120"/>
      <c r="TP151" s="120"/>
      <c r="TQ151" s="120"/>
      <c r="TR151" s="120"/>
      <c r="TS151" s="120"/>
      <c r="TT151" s="120"/>
      <c r="TU151" s="120"/>
      <c r="TV151" s="120"/>
      <c r="TW151" s="120"/>
      <c r="TX151" s="120"/>
      <c r="TY151" s="120"/>
      <c r="TZ151" s="120"/>
      <c r="UA151" s="120"/>
      <c r="UB151" s="120"/>
      <c r="UC151" s="120"/>
      <c r="UD151" s="120"/>
      <c r="UE151" s="120"/>
      <c r="UF151" s="120"/>
      <c r="UG151" s="120"/>
    </row>
    <row r="152" spans="1:553" ht="23.25" x14ac:dyDescent="0.25">
      <c r="A152" s="364" t="s">
        <v>170</v>
      </c>
      <c r="B152" s="31">
        <v>0</v>
      </c>
      <c r="C152" s="31">
        <v>0</v>
      </c>
      <c r="D152" s="31">
        <v>0</v>
      </c>
      <c r="E152" s="31">
        <v>0</v>
      </c>
      <c r="F152" s="31">
        <v>0</v>
      </c>
      <c r="G152" s="31">
        <v>0</v>
      </c>
      <c r="H152" s="31">
        <v>0</v>
      </c>
      <c r="I152" s="31">
        <v>0</v>
      </c>
      <c r="J152" s="31">
        <v>0</v>
      </c>
      <c r="K152" s="127"/>
      <c r="L152" s="127">
        <v>0</v>
      </c>
      <c r="M152" s="85"/>
      <c r="N152" s="85"/>
      <c r="O152" s="85"/>
      <c r="P152" s="85"/>
      <c r="Q152" s="127">
        <v>0</v>
      </c>
      <c r="R152" s="127">
        <v>0</v>
      </c>
      <c r="S152" s="127"/>
      <c r="T152" s="127">
        <v>0</v>
      </c>
      <c r="U152" s="85"/>
      <c r="V152" s="85"/>
      <c r="W152" s="85"/>
      <c r="X152" s="85"/>
      <c r="Y152" s="85"/>
      <c r="Z152" s="85"/>
      <c r="AA152" s="41"/>
      <c r="AB152" s="85"/>
      <c r="AC152" s="85"/>
      <c r="AD152" s="123"/>
      <c r="AE152" s="216"/>
      <c r="AF152" s="216"/>
      <c r="AG152" s="123"/>
      <c r="AH152" s="216"/>
      <c r="AI152" s="216"/>
      <c r="AJ152" s="123"/>
      <c r="AK152" s="216"/>
      <c r="AL152" s="216"/>
      <c r="AM152" s="123"/>
      <c r="AN152" s="216"/>
      <c r="AO152" s="216"/>
      <c r="AP152" s="123"/>
      <c r="AQ152" s="123"/>
      <c r="AR152" s="123"/>
      <c r="AS152" s="123"/>
      <c r="AT152" s="216"/>
      <c r="AU152" s="216"/>
      <c r="AV152" s="123"/>
      <c r="AW152" s="216"/>
      <c r="AX152" s="216"/>
      <c r="AY152" s="123"/>
      <c r="AZ152" s="216"/>
      <c r="BA152" s="216"/>
      <c r="BB152" s="217"/>
      <c r="BC152" s="217"/>
      <c r="BD152" s="217"/>
      <c r="BE152" s="217"/>
      <c r="BF152" s="216"/>
      <c r="BG152" s="216"/>
      <c r="BH152" s="217"/>
      <c r="BI152" s="216"/>
      <c r="BJ152" s="216"/>
      <c r="BK152" s="217"/>
      <c r="BL152" s="216"/>
      <c r="BM152" s="216"/>
      <c r="BN152" s="217"/>
      <c r="BO152" s="216"/>
      <c r="BP152" s="216"/>
      <c r="BQ152" s="217"/>
      <c r="BR152" s="216"/>
      <c r="BS152" s="216"/>
      <c r="BT152" s="217"/>
      <c r="BU152" s="216"/>
      <c r="BV152" s="216"/>
      <c r="BW152" s="217"/>
      <c r="BX152" s="216"/>
      <c r="BY152" s="216"/>
      <c r="BZ152" s="217"/>
      <c r="CA152" s="216"/>
      <c r="CB152" s="216"/>
      <c r="CC152" s="217"/>
      <c r="CD152" s="216"/>
      <c r="CE152" s="216"/>
      <c r="CF152" s="216"/>
      <c r="CG152" s="216"/>
      <c r="CH152" s="216"/>
      <c r="CI152" s="217"/>
      <c r="CJ152" s="216"/>
      <c r="CK152" s="216"/>
      <c r="CL152" s="216"/>
      <c r="CM152" s="216"/>
      <c r="CN152" s="216"/>
      <c r="CO152" s="216"/>
      <c r="CP152" s="216"/>
      <c r="CQ152" s="216"/>
      <c r="CR152" s="216"/>
      <c r="GC152" s="120"/>
      <c r="GD152" s="120"/>
      <c r="GE152" s="120"/>
      <c r="GF152" s="120"/>
      <c r="GG152" s="120"/>
      <c r="GH152" s="120"/>
      <c r="GI152" s="120"/>
      <c r="GJ152" s="120"/>
      <c r="GK152" s="120"/>
      <c r="GL152" s="120"/>
      <c r="GM152" s="120"/>
      <c r="GN152" s="120"/>
      <c r="GO152" s="120"/>
      <c r="GP152" s="120"/>
      <c r="GQ152" s="120"/>
      <c r="GR152" s="120"/>
      <c r="GS152" s="120"/>
      <c r="GT152" s="120"/>
      <c r="GU152" s="120"/>
      <c r="GV152" s="120"/>
      <c r="GW152" s="120"/>
      <c r="GX152" s="120"/>
      <c r="GY152" s="120"/>
      <c r="GZ152" s="120"/>
      <c r="HA152" s="120"/>
      <c r="HB152" s="120"/>
      <c r="HC152" s="120"/>
      <c r="HD152" s="120"/>
      <c r="HE152" s="120"/>
      <c r="HF152" s="120"/>
      <c r="HG152" s="120"/>
      <c r="HH152" s="120"/>
      <c r="HI152" s="120"/>
      <c r="HJ152" s="120"/>
      <c r="HK152" s="120"/>
      <c r="HL152" s="120"/>
      <c r="HM152" s="120"/>
      <c r="HN152" s="120"/>
      <c r="HO152" s="120"/>
      <c r="HP152" s="120"/>
      <c r="HQ152" s="120"/>
      <c r="HR152" s="120"/>
      <c r="HS152" s="120"/>
      <c r="HT152" s="120"/>
      <c r="HU152" s="120"/>
      <c r="HV152" s="120"/>
      <c r="HW152" s="120"/>
      <c r="HX152" s="120"/>
      <c r="HY152" s="120"/>
      <c r="HZ152" s="120"/>
      <c r="IA152" s="120"/>
      <c r="IB152" s="120"/>
      <c r="IC152" s="120"/>
      <c r="ID152" s="120"/>
      <c r="IE152" s="120"/>
      <c r="IF152" s="120"/>
      <c r="IG152" s="120"/>
      <c r="IH152" s="120"/>
      <c r="II152" s="120"/>
      <c r="IJ152" s="120"/>
      <c r="IK152" s="120"/>
      <c r="IL152" s="120"/>
      <c r="IM152" s="120"/>
      <c r="IN152" s="120"/>
      <c r="IO152" s="120"/>
      <c r="IP152" s="120"/>
      <c r="IQ152" s="120"/>
      <c r="IR152" s="120"/>
      <c r="IS152" s="120"/>
      <c r="IT152" s="120"/>
      <c r="IU152" s="120"/>
      <c r="IV152" s="120"/>
      <c r="IW152" s="120"/>
      <c r="IX152" s="120"/>
      <c r="IY152" s="120"/>
      <c r="IZ152" s="120"/>
      <c r="JA152" s="120"/>
      <c r="JB152" s="120"/>
      <c r="JC152" s="120"/>
      <c r="JD152" s="120"/>
      <c r="JE152" s="120"/>
      <c r="JF152" s="120"/>
      <c r="JG152" s="120"/>
      <c r="JH152" s="120"/>
      <c r="JI152" s="120"/>
      <c r="JJ152" s="120"/>
      <c r="JK152" s="120"/>
      <c r="JL152" s="120"/>
      <c r="JM152" s="120"/>
      <c r="JN152" s="120"/>
      <c r="JO152" s="120"/>
      <c r="JP152" s="120"/>
      <c r="JQ152" s="120"/>
      <c r="JR152" s="120"/>
      <c r="JS152" s="120"/>
      <c r="JT152" s="120"/>
      <c r="JU152" s="120"/>
      <c r="JV152" s="120"/>
      <c r="JW152" s="120"/>
      <c r="JX152" s="120"/>
      <c r="JY152" s="120"/>
      <c r="JZ152" s="120"/>
      <c r="KA152" s="120"/>
      <c r="KB152" s="120"/>
      <c r="KC152" s="120"/>
      <c r="KD152" s="120"/>
      <c r="KE152" s="120"/>
      <c r="KF152" s="120"/>
      <c r="KG152" s="120"/>
      <c r="KH152" s="120"/>
      <c r="KI152" s="120"/>
      <c r="KJ152" s="120"/>
      <c r="KK152" s="120"/>
      <c r="KL152" s="120"/>
      <c r="KM152" s="120"/>
      <c r="KN152" s="120"/>
      <c r="KO152" s="120"/>
      <c r="KP152" s="120"/>
      <c r="KQ152" s="120"/>
      <c r="KR152" s="120"/>
      <c r="KS152" s="120"/>
      <c r="KT152" s="120"/>
      <c r="KU152" s="120"/>
      <c r="KV152" s="120"/>
      <c r="KW152" s="120"/>
      <c r="KX152" s="120"/>
      <c r="KY152" s="120"/>
      <c r="KZ152" s="120"/>
      <c r="LA152" s="120"/>
      <c r="LB152" s="120"/>
      <c r="LC152" s="120"/>
      <c r="LD152" s="120"/>
      <c r="LE152" s="120"/>
      <c r="LF152" s="120"/>
      <c r="LG152" s="120"/>
      <c r="LH152" s="120"/>
      <c r="LI152" s="120"/>
      <c r="LJ152" s="120"/>
      <c r="LK152" s="120"/>
      <c r="LL152" s="120"/>
      <c r="LM152" s="120"/>
      <c r="LN152" s="120"/>
      <c r="LO152" s="120"/>
      <c r="LP152" s="120"/>
      <c r="LQ152" s="120"/>
      <c r="LR152" s="120"/>
      <c r="LS152" s="120"/>
      <c r="LT152" s="120"/>
      <c r="LU152" s="120"/>
      <c r="LV152" s="120"/>
      <c r="LW152" s="120"/>
      <c r="LX152" s="120"/>
      <c r="LY152" s="120"/>
      <c r="LZ152" s="120"/>
      <c r="MA152" s="120"/>
      <c r="MB152" s="120"/>
      <c r="MC152" s="120"/>
      <c r="MD152" s="120"/>
      <c r="ME152" s="120"/>
      <c r="MF152" s="120"/>
      <c r="MG152" s="120"/>
      <c r="MH152" s="120"/>
      <c r="MI152" s="120"/>
      <c r="MJ152" s="120"/>
      <c r="MK152" s="120"/>
      <c r="ML152" s="120"/>
      <c r="MM152" s="120"/>
      <c r="MN152" s="120"/>
      <c r="MO152" s="120"/>
      <c r="MP152" s="120"/>
      <c r="MQ152" s="120"/>
      <c r="MR152" s="120"/>
      <c r="MS152" s="120"/>
      <c r="MT152" s="120"/>
      <c r="MU152" s="120"/>
      <c r="MV152" s="120"/>
      <c r="MW152" s="120"/>
      <c r="MX152" s="120"/>
      <c r="MY152" s="120"/>
      <c r="MZ152" s="120"/>
      <c r="NA152" s="120"/>
      <c r="NB152" s="120"/>
      <c r="NC152" s="120"/>
      <c r="ND152" s="120"/>
      <c r="NE152" s="120"/>
      <c r="NF152" s="120"/>
      <c r="NG152" s="120"/>
      <c r="NH152" s="120"/>
      <c r="NI152" s="120"/>
      <c r="NJ152" s="120"/>
      <c r="NK152" s="120"/>
      <c r="NL152" s="120"/>
      <c r="NM152" s="120"/>
      <c r="NN152" s="120"/>
      <c r="NO152" s="120"/>
      <c r="NP152" s="120"/>
      <c r="NQ152" s="120"/>
      <c r="NR152" s="120"/>
      <c r="NS152" s="120"/>
      <c r="NT152" s="120"/>
      <c r="NU152" s="120"/>
      <c r="NV152" s="120"/>
      <c r="NW152" s="120"/>
      <c r="NX152" s="120"/>
      <c r="NY152" s="120"/>
      <c r="NZ152" s="120"/>
      <c r="OA152" s="120"/>
      <c r="OB152" s="120"/>
      <c r="OC152" s="120"/>
      <c r="OD152" s="120"/>
      <c r="OE152" s="120"/>
      <c r="OF152" s="120"/>
      <c r="OG152" s="120"/>
      <c r="OH152" s="120"/>
      <c r="OI152" s="120"/>
      <c r="OJ152" s="120"/>
      <c r="OK152" s="120"/>
      <c r="OL152" s="120"/>
      <c r="OM152" s="120"/>
      <c r="ON152" s="120"/>
      <c r="OO152" s="120"/>
      <c r="OP152" s="120"/>
      <c r="OQ152" s="120"/>
      <c r="OR152" s="120"/>
      <c r="OS152" s="120"/>
      <c r="OT152" s="120"/>
      <c r="OU152" s="120"/>
      <c r="OV152" s="120"/>
      <c r="OW152" s="120"/>
      <c r="OX152" s="120"/>
      <c r="OY152" s="120"/>
      <c r="OZ152" s="120"/>
      <c r="PA152" s="120"/>
      <c r="PB152" s="120"/>
      <c r="PC152" s="120"/>
      <c r="PD152" s="120"/>
      <c r="PE152" s="120"/>
      <c r="PF152" s="120"/>
      <c r="PG152" s="120"/>
      <c r="PH152" s="120"/>
      <c r="PI152" s="120"/>
      <c r="PJ152" s="120"/>
      <c r="PK152" s="120"/>
      <c r="PL152" s="120"/>
      <c r="PM152" s="120"/>
      <c r="PN152" s="120"/>
      <c r="PO152" s="120"/>
      <c r="PP152" s="120"/>
      <c r="PQ152" s="120"/>
      <c r="PR152" s="120"/>
      <c r="PS152" s="120"/>
      <c r="PT152" s="120"/>
      <c r="PU152" s="120"/>
      <c r="PV152" s="120"/>
      <c r="PW152" s="120"/>
      <c r="PX152" s="120"/>
      <c r="PY152" s="120"/>
      <c r="PZ152" s="120"/>
      <c r="QA152" s="120"/>
      <c r="QB152" s="120"/>
      <c r="QC152" s="120"/>
      <c r="QD152" s="120"/>
      <c r="QE152" s="120"/>
      <c r="QF152" s="120"/>
      <c r="QG152" s="120"/>
      <c r="QH152" s="120"/>
      <c r="QI152" s="120"/>
      <c r="QJ152" s="120"/>
      <c r="QK152" s="120"/>
      <c r="QL152" s="120"/>
      <c r="QM152" s="120"/>
      <c r="QN152" s="120"/>
      <c r="QO152" s="120"/>
      <c r="QP152" s="120"/>
      <c r="QQ152" s="120"/>
      <c r="QR152" s="120"/>
      <c r="QS152" s="120"/>
      <c r="QT152" s="120"/>
      <c r="QU152" s="120"/>
      <c r="QV152" s="120"/>
      <c r="QW152" s="120"/>
      <c r="QX152" s="120"/>
      <c r="QY152" s="120"/>
      <c r="QZ152" s="120"/>
      <c r="RA152" s="120"/>
      <c r="RB152" s="120"/>
      <c r="RC152" s="120"/>
      <c r="RD152" s="120"/>
      <c r="RE152" s="120"/>
      <c r="RF152" s="120"/>
      <c r="RG152" s="120"/>
      <c r="RH152" s="120"/>
      <c r="RI152" s="120"/>
      <c r="RJ152" s="120"/>
      <c r="RK152" s="120"/>
      <c r="RL152" s="120"/>
      <c r="RM152" s="120"/>
      <c r="RN152" s="120"/>
      <c r="RO152" s="120"/>
      <c r="RP152" s="120"/>
      <c r="RQ152" s="120"/>
      <c r="RR152" s="120"/>
      <c r="RS152" s="120"/>
      <c r="RT152" s="120"/>
      <c r="RU152" s="120"/>
      <c r="RV152" s="120"/>
      <c r="RW152" s="120"/>
      <c r="RX152" s="120"/>
      <c r="RY152" s="120"/>
      <c r="RZ152" s="120"/>
      <c r="SA152" s="120"/>
      <c r="SB152" s="120"/>
      <c r="SC152" s="120"/>
      <c r="SD152" s="120"/>
      <c r="SE152" s="120"/>
      <c r="SF152" s="120"/>
      <c r="SG152" s="120"/>
      <c r="SH152" s="120"/>
      <c r="SI152" s="120"/>
      <c r="SJ152" s="120"/>
      <c r="SK152" s="120"/>
      <c r="SL152" s="120"/>
      <c r="SM152" s="120"/>
      <c r="SN152" s="120"/>
      <c r="SO152" s="120"/>
      <c r="SP152" s="120"/>
      <c r="SQ152" s="120"/>
      <c r="SR152" s="120"/>
      <c r="SS152" s="120"/>
      <c r="ST152" s="120"/>
      <c r="SU152" s="120"/>
      <c r="SV152" s="120"/>
      <c r="SW152" s="120"/>
      <c r="SX152" s="120"/>
      <c r="SY152" s="120"/>
      <c r="SZ152" s="120"/>
      <c r="TA152" s="120"/>
      <c r="TB152" s="120"/>
      <c r="TC152" s="120"/>
      <c r="TD152" s="120"/>
      <c r="TE152" s="120"/>
      <c r="TF152" s="120"/>
      <c r="TG152" s="120"/>
      <c r="TH152" s="120"/>
      <c r="TI152" s="120"/>
      <c r="TJ152" s="120"/>
      <c r="TK152" s="120"/>
      <c r="TL152" s="120"/>
      <c r="TM152" s="120"/>
      <c r="TN152" s="120"/>
      <c r="TO152" s="120"/>
      <c r="TP152" s="120"/>
      <c r="TQ152" s="120"/>
      <c r="TR152" s="120"/>
      <c r="TS152" s="120"/>
      <c r="TT152" s="120"/>
      <c r="TU152" s="120"/>
      <c r="TV152" s="120"/>
      <c r="TW152" s="120"/>
      <c r="TX152" s="120"/>
      <c r="TY152" s="120"/>
      <c r="TZ152" s="120"/>
      <c r="UA152" s="120"/>
      <c r="UB152" s="120"/>
      <c r="UC152" s="120"/>
      <c r="UD152" s="120"/>
      <c r="UE152" s="120"/>
      <c r="UF152" s="120"/>
      <c r="UG152" s="120"/>
    </row>
    <row r="153" spans="1:553" x14ac:dyDescent="0.25">
      <c r="A153" s="168" t="s">
        <v>58</v>
      </c>
      <c r="B153" s="31">
        <v>0</v>
      </c>
      <c r="C153" s="31">
        <v>0</v>
      </c>
      <c r="D153" s="31">
        <v>0</v>
      </c>
      <c r="E153" s="31">
        <v>0</v>
      </c>
      <c r="F153" s="31">
        <v>0</v>
      </c>
      <c r="G153" s="31">
        <v>0</v>
      </c>
      <c r="H153" s="31">
        <v>0</v>
      </c>
      <c r="I153" s="31">
        <v>0</v>
      </c>
      <c r="J153" s="31">
        <v>0</v>
      </c>
      <c r="K153" s="127"/>
      <c r="L153" s="127">
        <v>0</v>
      </c>
      <c r="M153" s="85"/>
      <c r="N153" s="85"/>
      <c r="O153" s="85"/>
      <c r="P153" s="85"/>
      <c r="Q153" s="127">
        <v>0</v>
      </c>
      <c r="R153" s="127">
        <v>0</v>
      </c>
      <c r="S153" s="127"/>
      <c r="T153" s="127">
        <v>0</v>
      </c>
      <c r="U153" s="85"/>
      <c r="V153" s="85"/>
      <c r="W153" s="85"/>
      <c r="X153" s="85"/>
      <c r="Y153" s="85"/>
      <c r="Z153" s="85"/>
      <c r="AA153" s="41"/>
      <c r="AB153" s="85"/>
      <c r="AC153" s="85"/>
      <c r="AD153" s="123"/>
      <c r="AE153" s="216"/>
      <c r="AF153" s="216"/>
      <c r="AG153" s="123"/>
      <c r="AH153" s="216"/>
      <c r="AI153" s="216"/>
      <c r="AJ153" s="123"/>
      <c r="AK153" s="216"/>
      <c r="AL153" s="216"/>
      <c r="AM153" s="123"/>
      <c r="AN153" s="216"/>
      <c r="AO153" s="216"/>
      <c r="AP153" s="123"/>
      <c r="AQ153" s="123"/>
      <c r="AR153" s="123"/>
      <c r="AS153" s="123"/>
      <c r="AT153" s="216"/>
      <c r="AU153" s="216"/>
      <c r="AV153" s="123"/>
      <c r="AW153" s="216"/>
      <c r="AX153" s="216"/>
      <c r="AY153" s="123"/>
      <c r="AZ153" s="216"/>
      <c r="BA153" s="216"/>
      <c r="BB153" s="217"/>
      <c r="BC153" s="217"/>
      <c r="BD153" s="217"/>
      <c r="BE153" s="217"/>
      <c r="BF153" s="216"/>
      <c r="BG153" s="216"/>
      <c r="BH153" s="217"/>
      <c r="BI153" s="216"/>
      <c r="BJ153" s="216"/>
      <c r="BK153" s="217"/>
      <c r="BL153" s="216"/>
      <c r="BM153" s="216"/>
      <c r="BN153" s="217"/>
      <c r="BO153" s="216"/>
      <c r="BP153" s="216"/>
      <c r="BQ153" s="217"/>
      <c r="BR153" s="216"/>
      <c r="BS153" s="216"/>
      <c r="BT153" s="217"/>
      <c r="BU153" s="216"/>
      <c r="BV153" s="216"/>
      <c r="BW153" s="217"/>
      <c r="BX153" s="216"/>
      <c r="BY153" s="216"/>
      <c r="BZ153" s="217"/>
      <c r="CA153" s="216"/>
      <c r="CB153" s="216"/>
      <c r="CC153" s="217"/>
      <c r="CD153" s="216"/>
      <c r="CE153" s="216"/>
      <c r="CF153" s="216"/>
      <c r="CG153" s="216"/>
      <c r="CH153" s="216"/>
      <c r="CI153" s="217"/>
      <c r="CJ153" s="216"/>
      <c r="CK153" s="216"/>
      <c r="CL153" s="216"/>
      <c r="CM153" s="216"/>
      <c r="CN153" s="216"/>
      <c r="CO153" s="216"/>
      <c r="CP153" s="216"/>
      <c r="CQ153" s="216"/>
      <c r="CR153" s="216"/>
      <c r="GC153" s="120"/>
      <c r="GD153" s="120"/>
      <c r="GE153" s="120"/>
      <c r="GF153" s="120"/>
      <c r="GG153" s="120"/>
      <c r="GH153" s="120"/>
      <c r="GI153" s="120"/>
      <c r="GJ153" s="120"/>
      <c r="GK153" s="120"/>
      <c r="GL153" s="120"/>
      <c r="GM153" s="120"/>
      <c r="GN153" s="120"/>
      <c r="GO153" s="120"/>
      <c r="GP153" s="120"/>
      <c r="GQ153" s="120"/>
      <c r="GR153" s="120"/>
      <c r="GS153" s="120"/>
      <c r="GT153" s="120"/>
      <c r="GU153" s="120"/>
      <c r="GV153" s="120"/>
      <c r="GW153" s="120"/>
      <c r="GX153" s="120"/>
      <c r="GY153" s="120"/>
      <c r="GZ153" s="120"/>
      <c r="HA153" s="120"/>
      <c r="HB153" s="120"/>
      <c r="HC153" s="120"/>
      <c r="HD153" s="120"/>
      <c r="HE153" s="120"/>
      <c r="HF153" s="120"/>
      <c r="HG153" s="120"/>
      <c r="HH153" s="120"/>
      <c r="HI153" s="120"/>
      <c r="HJ153" s="120"/>
      <c r="HK153" s="120"/>
      <c r="HL153" s="120"/>
      <c r="HM153" s="120"/>
      <c r="HN153" s="120"/>
      <c r="HO153" s="120"/>
      <c r="HP153" s="120"/>
      <c r="HQ153" s="120"/>
      <c r="HR153" s="120"/>
      <c r="HS153" s="120"/>
      <c r="HT153" s="120"/>
      <c r="HU153" s="120"/>
      <c r="HV153" s="120"/>
      <c r="HW153" s="120"/>
      <c r="HX153" s="120"/>
      <c r="HY153" s="120"/>
      <c r="HZ153" s="120"/>
      <c r="IA153" s="120"/>
      <c r="IB153" s="120"/>
      <c r="IC153" s="120"/>
      <c r="ID153" s="120"/>
      <c r="IE153" s="120"/>
      <c r="IF153" s="120"/>
      <c r="IG153" s="120"/>
      <c r="IH153" s="120"/>
      <c r="II153" s="120"/>
      <c r="IJ153" s="120"/>
      <c r="IK153" s="120"/>
      <c r="IL153" s="120"/>
      <c r="IM153" s="120"/>
      <c r="IN153" s="120"/>
      <c r="IO153" s="120"/>
      <c r="IP153" s="120"/>
      <c r="IQ153" s="120"/>
      <c r="IR153" s="120"/>
      <c r="IS153" s="120"/>
      <c r="IT153" s="120"/>
      <c r="IU153" s="120"/>
      <c r="IV153" s="120"/>
      <c r="IW153" s="120"/>
      <c r="IX153" s="120"/>
      <c r="IY153" s="120"/>
      <c r="IZ153" s="120"/>
      <c r="JA153" s="120"/>
      <c r="JB153" s="120"/>
      <c r="JC153" s="120"/>
      <c r="JD153" s="120"/>
      <c r="JE153" s="120"/>
      <c r="JF153" s="120"/>
      <c r="JG153" s="120"/>
      <c r="JH153" s="120"/>
      <c r="JI153" s="120"/>
      <c r="JJ153" s="120"/>
      <c r="JK153" s="120"/>
      <c r="JL153" s="120"/>
      <c r="JM153" s="120"/>
      <c r="JN153" s="120"/>
      <c r="JO153" s="120"/>
      <c r="JP153" s="120"/>
      <c r="JQ153" s="120"/>
      <c r="JR153" s="120"/>
      <c r="JS153" s="120"/>
      <c r="JT153" s="120"/>
      <c r="JU153" s="120"/>
      <c r="JV153" s="120"/>
      <c r="JW153" s="120"/>
      <c r="JX153" s="120"/>
      <c r="JY153" s="120"/>
      <c r="JZ153" s="120"/>
      <c r="KA153" s="120"/>
      <c r="KB153" s="120"/>
      <c r="KC153" s="120"/>
      <c r="KD153" s="120"/>
      <c r="KE153" s="120"/>
      <c r="KF153" s="120"/>
      <c r="KG153" s="120"/>
      <c r="KH153" s="120"/>
      <c r="KI153" s="120"/>
      <c r="KJ153" s="120"/>
      <c r="KK153" s="120"/>
      <c r="KL153" s="120"/>
      <c r="KM153" s="120"/>
      <c r="KN153" s="120"/>
      <c r="KO153" s="120"/>
      <c r="KP153" s="120"/>
      <c r="KQ153" s="120"/>
      <c r="KR153" s="120"/>
      <c r="KS153" s="120"/>
      <c r="KT153" s="120"/>
      <c r="KU153" s="120"/>
      <c r="KV153" s="120"/>
      <c r="KW153" s="120"/>
      <c r="KX153" s="120"/>
      <c r="KY153" s="120"/>
      <c r="KZ153" s="120"/>
      <c r="LA153" s="120"/>
      <c r="LB153" s="120"/>
      <c r="LC153" s="120"/>
      <c r="LD153" s="120"/>
      <c r="LE153" s="120"/>
      <c r="LF153" s="120"/>
      <c r="LG153" s="120"/>
      <c r="LH153" s="120"/>
      <c r="LI153" s="120"/>
      <c r="LJ153" s="120"/>
      <c r="LK153" s="120"/>
      <c r="LL153" s="120"/>
      <c r="LM153" s="120"/>
      <c r="LN153" s="120"/>
      <c r="LO153" s="120"/>
      <c r="LP153" s="120"/>
      <c r="LQ153" s="120"/>
      <c r="LR153" s="120"/>
      <c r="LS153" s="120"/>
      <c r="LT153" s="120"/>
      <c r="LU153" s="120"/>
      <c r="LV153" s="120"/>
      <c r="LW153" s="120"/>
      <c r="LX153" s="120"/>
      <c r="LY153" s="120"/>
      <c r="LZ153" s="120"/>
      <c r="MA153" s="120"/>
      <c r="MB153" s="120"/>
      <c r="MC153" s="120"/>
      <c r="MD153" s="120"/>
      <c r="ME153" s="120"/>
      <c r="MF153" s="120"/>
      <c r="MG153" s="120"/>
      <c r="MH153" s="120"/>
      <c r="MI153" s="120"/>
      <c r="MJ153" s="120"/>
      <c r="MK153" s="120"/>
      <c r="ML153" s="120"/>
      <c r="MM153" s="120"/>
      <c r="MN153" s="120"/>
      <c r="MO153" s="120"/>
      <c r="MP153" s="120"/>
      <c r="MQ153" s="120"/>
      <c r="MR153" s="120"/>
      <c r="MS153" s="120"/>
      <c r="MT153" s="120"/>
      <c r="MU153" s="120"/>
      <c r="MV153" s="120"/>
      <c r="MW153" s="120"/>
      <c r="MX153" s="120"/>
      <c r="MY153" s="120"/>
      <c r="MZ153" s="120"/>
      <c r="NA153" s="120"/>
      <c r="NB153" s="120"/>
      <c r="NC153" s="120"/>
      <c r="ND153" s="120"/>
      <c r="NE153" s="120"/>
      <c r="NF153" s="120"/>
      <c r="NG153" s="120"/>
      <c r="NH153" s="120"/>
      <c r="NI153" s="120"/>
      <c r="NJ153" s="120"/>
      <c r="NK153" s="120"/>
      <c r="NL153" s="120"/>
      <c r="NM153" s="120"/>
      <c r="NN153" s="120"/>
      <c r="NO153" s="120"/>
      <c r="NP153" s="120"/>
      <c r="NQ153" s="120"/>
      <c r="NR153" s="120"/>
      <c r="NS153" s="120"/>
      <c r="NT153" s="120"/>
      <c r="NU153" s="120"/>
      <c r="NV153" s="120"/>
      <c r="NW153" s="120"/>
      <c r="NX153" s="120"/>
      <c r="NY153" s="120"/>
      <c r="NZ153" s="120"/>
      <c r="OA153" s="120"/>
      <c r="OB153" s="120"/>
      <c r="OC153" s="120"/>
      <c r="OD153" s="120"/>
      <c r="OE153" s="120"/>
      <c r="OF153" s="120"/>
      <c r="OG153" s="120"/>
      <c r="OH153" s="120"/>
      <c r="OI153" s="120"/>
      <c r="OJ153" s="120"/>
      <c r="OK153" s="120"/>
      <c r="OL153" s="120"/>
      <c r="OM153" s="120"/>
      <c r="ON153" s="120"/>
      <c r="OO153" s="120"/>
      <c r="OP153" s="120"/>
      <c r="OQ153" s="120"/>
      <c r="OR153" s="120"/>
      <c r="OS153" s="120"/>
      <c r="OT153" s="120"/>
      <c r="OU153" s="120"/>
      <c r="OV153" s="120"/>
      <c r="OW153" s="120"/>
      <c r="OX153" s="120"/>
      <c r="OY153" s="120"/>
      <c r="OZ153" s="120"/>
      <c r="PA153" s="120"/>
      <c r="PB153" s="120"/>
      <c r="PC153" s="120"/>
      <c r="PD153" s="120"/>
      <c r="PE153" s="120"/>
      <c r="PF153" s="120"/>
      <c r="PG153" s="120"/>
      <c r="PH153" s="120"/>
      <c r="PI153" s="120"/>
      <c r="PJ153" s="120"/>
      <c r="PK153" s="120"/>
      <c r="PL153" s="120"/>
      <c r="PM153" s="120"/>
      <c r="PN153" s="120"/>
      <c r="PO153" s="120"/>
      <c r="PP153" s="120"/>
      <c r="PQ153" s="120"/>
      <c r="PR153" s="120"/>
      <c r="PS153" s="120"/>
      <c r="PT153" s="120"/>
      <c r="PU153" s="120"/>
      <c r="PV153" s="120"/>
      <c r="PW153" s="120"/>
      <c r="PX153" s="120"/>
      <c r="PY153" s="120"/>
      <c r="PZ153" s="120"/>
      <c r="QA153" s="120"/>
      <c r="QB153" s="120"/>
      <c r="QC153" s="120"/>
      <c r="QD153" s="120"/>
      <c r="QE153" s="120"/>
      <c r="QF153" s="120"/>
      <c r="QG153" s="120"/>
      <c r="QH153" s="120"/>
      <c r="QI153" s="120"/>
      <c r="QJ153" s="120"/>
      <c r="QK153" s="120"/>
      <c r="QL153" s="120"/>
      <c r="QM153" s="120"/>
      <c r="QN153" s="120"/>
      <c r="QO153" s="120"/>
      <c r="QP153" s="120"/>
      <c r="QQ153" s="120"/>
      <c r="QR153" s="120"/>
      <c r="QS153" s="120"/>
      <c r="QT153" s="120"/>
      <c r="QU153" s="120"/>
      <c r="QV153" s="120"/>
      <c r="QW153" s="120"/>
      <c r="QX153" s="120"/>
      <c r="QY153" s="120"/>
      <c r="QZ153" s="120"/>
      <c r="RA153" s="120"/>
      <c r="RB153" s="120"/>
      <c r="RC153" s="120"/>
      <c r="RD153" s="120"/>
      <c r="RE153" s="120"/>
      <c r="RF153" s="120"/>
      <c r="RG153" s="120"/>
      <c r="RH153" s="120"/>
      <c r="RI153" s="120"/>
      <c r="RJ153" s="120"/>
      <c r="RK153" s="120"/>
      <c r="RL153" s="120"/>
      <c r="RM153" s="120"/>
      <c r="RN153" s="120"/>
      <c r="RO153" s="120"/>
      <c r="RP153" s="120"/>
      <c r="RQ153" s="120"/>
      <c r="RR153" s="120"/>
      <c r="RS153" s="120"/>
      <c r="RT153" s="120"/>
      <c r="RU153" s="120"/>
      <c r="RV153" s="120"/>
      <c r="RW153" s="120"/>
      <c r="RX153" s="120"/>
      <c r="RY153" s="120"/>
      <c r="RZ153" s="120"/>
      <c r="SA153" s="120"/>
      <c r="SB153" s="120"/>
      <c r="SC153" s="120"/>
      <c r="SD153" s="120"/>
      <c r="SE153" s="120"/>
      <c r="SF153" s="120"/>
      <c r="SG153" s="120"/>
      <c r="SH153" s="120"/>
      <c r="SI153" s="120"/>
      <c r="SJ153" s="120"/>
      <c r="SK153" s="120"/>
      <c r="SL153" s="120"/>
      <c r="SM153" s="120"/>
      <c r="SN153" s="120"/>
      <c r="SO153" s="120"/>
      <c r="SP153" s="120"/>
      <c r="SQ153" s="120"/>
      <c r="SR153" s="120"/>
      <c r="SS153" s="120"/>
      <c r="ST153" s="120"/>
      <c r="SU153" s="120"/>
      <c r="SV153" s="120"/>
      <c r="SW153" s="120"/>
      <c r="SX153" s="120"/>
      <c r="SY153" s="120"/>
      <c r="SZ153" s="120"/>
      <c r="TA153" s="120"/>
      <c r="TB153" s="120"/>
      <c r="TC153" s="120"/>
      <c r="TD153" s="120"/>
      <c r="TE153" s="120"/>
      <c r="TF153" s="120"/>
      <c r="TG153" s="120"/>
      <c r="TH153" s="120"/>
      <c r="TI153" s="120"/>
      <c r="TJ153" s="120"/>
      <c r="TK153" s="120"/>
      <c r="TL153" s="120"/>
      <c r="TM153" s="120"/>
      <c r="TN153" s="120"/>
      <c r="TO153" s="120"/>
      <c r="TP153" s="120"/>
      <c r="TQ153" s="120"/>
      <c r="TR153" s="120"/>
      <c r="TS153" s="120"/>
      <c r="TT153" s="120"/>
      <c r="TU153" s="120"/>
      <c r="TV153" s="120"/>
      <c r="TW153" s="120"/>
      <c r="TX153" s="120"/>
      <c r="TY153" s="120"/>
      <c r="TZ153" s="120"/>
      <c r="UA153" s="120"/>
      <c r="UB153" s="120"/>
      <c r="UC153" s="120"/>
      <c r="UD153" s="120"/>
      <c r="UE153" s="120"/>
      <c r="UF153" s="120"/>
      <c r="UG153" s="120"/>
    </row>
    <row r="154" spans="1:553" x14ac:dyDescent="0.25">
      <c r="A154" s="168" t="s">
        <v>313</v>
      </c>
      <c r="B154" s="31">
        <v>0</v>
      </c>
      <c r="C154" s="31">
        <v>0</v>
      </c>
      <c r="D154" s="31">
        <v>0</v>
      </c>
      <c r="E154" s="31">
        <v>0</v>
      </c>
      <c r="F154" s="31">
        <v>0</v>
      </c>
      <c r="G154" s="31">
        <v>0</v>
      </c>
      <c r="H154" s="31">
        <v>0</v>
      </c>
      <c r="I154" s="31">
        <v>0</v>
      </c>
      <c r="J154" s="31">
        <v>0</v>
      </c>
      <c r="K154" s="127"/>
      <c r="L154" s="127">
        <v>0</v>
      </c>
      <c r="M154" s="85"/>
      <c r="N154" s="85"/>
      <c r="O154" s="85"/>
      <c r="P154" s="85"/>
      <c r="Q154" s="127">
        <v>0</v>
      </c>
      <c r="R154" s="127">
        <v>0</v>
      </c>
      <c r="S154" s="127"/>
      <c r="T154" s="127">
        <v>0</v>
      </c>
      <c r="U154" s="85"/>
      <c r="V154" s="85"/>
      <c r="W154" s="85"/>
      <c r="X154" s="85"/>
      <c r="Y154" s="85"/>
      <c r="Z154" s="85"/>
      <c r="AA154" s="41"/>
      <c r="AB154" s="85"/>
      <c r="AC154" s="85"/>
      <c r="AD154" s="123"/>
      <c r="AE154" s="216"/>
      <c r="AF154" s="216"/>
      <c r="AG154" s="123"/>
      <c r="AH154" s="216"/>
      <c r="AI154" s="216"/>
      <c r="AJ154" s="123"/>
      <c r="AK154" s="216"/>
      <c r="AL154" s="216"/>
      <c r="AM154" s="123"/>
      <c r="AN154" s="216"/>
      <c r="AO154" s="216"/>
      <c r="AP154" s="123"/>
      <c r="AQ154" s="123"/>
      <c r="AR154" s="123"/>
      <c r="AS154" s="123"/>
      <c r="AT154" s="216"/>
      <c r="AU154" s="216"/>
      <c r="AV154" s="123"/>
      <c r="AW154" s="216"/>
      <c r="AX154" s="216"/>
      <c r="AY154" s="123"/>
      <c r="AZ154" s="216"/>
      <c r="BA154" s="216"/>
      <c r="BB154" s="217"/>
      <c r="BC154" s="217"/>
      <c r="BD154" s="217"/>
      <c r="BE154" s="217"/>
      <c r="BF154" s="216"/>
      <c r="BG154" s="216"/>
      <c r="BH154" s="217"/>
      <c r="BI154" s="216"/>
      <c r="BJ154" s="216"/>
      <c r="BK154" s="217"/>
      <c r="BL154" s="216"/>
      <c r="BM154" s="216"/>
      <c r="BN154" s="217"/>
      <c r="BO154" s="216"/>
      <c r="BP154" s="216"/>
      <c r="BQ154" s="217"/>
      <c r="BR154" s="216"/>
      <c r="BS154" s="216"/>
      <c r="BT154" s="217"/>
      <c r="BU154" s="216"/>
      <c r="BV154" s="216"/>
      <c r="BW154" s="217"/>
      <c r="BX154" s="216"/>
      <c r="BY154" s="216"/>
      <c r="BZ154" s="217"/>
      <c r="CA154" s="216"/>
      <c r="CB154" s="216"/>
      <c r="CC154" s="217"/>
      <c r="CD154" s="216"/>
      <c r="CE154" s="216"/>
      <c r="CF154" s="216"/>
      <c r="CG154" s="216"/>
      <c r="CH154" s="216"/>
      <c r="CI154" s="217"/>
      <c r="CJ154" s="216"/>
      <c r="CK154" s="216"/>
      <c r="CL154" s="216"/>
      <c r="CM154" s="216"/>
      <c r="CN154" s="216"/>
      <c r="CO154" s="216"/>
      <c r="CP154" s="216"/>
      <c r="CQ154" s="216"/>
      <c r="CR154" s="216"/>
      <c r="GC154" s="120"/>
      <c r="GD154" s="120"/>
      <c r="GE154" s="120"/>
      <c r="GF154" s="120"/>
      <c r="GG154" s="120"/>
      <c r="GH154" s="120"/>
      <c r="GI154" s="120"/>
      <c r="GJ154" s="120"/>
      <c r="GK154" s="120"/>
      <c r="GL154" s="120"/>
      <c r="GM154" s="120"/>
      <c r="GN154" s="120"/>
      <c r="GO154" s="120"/>
      <c r="GP154" s="120"/>
      <c r="GQ154" s="120"/>
      <c r="GR154" s="120"/>
      <c r="GS154" s="120"/>
      <c r="GT154" s="120"/>
      <c r="GU154" s="120"/>
      <c r="GV154" s="120"/>
      <c r="GW154" s="120"/>
      <c r="GX154" s="120"/>
      <c r="GY154" s="120"/>
      <c r="GZ154" s="120"/>
      <c r="HA154" s="120"/>
      <c r="HB154" s="120"/>
      <c r="HC154" s="120"/>
      <c r="HD154" s="120"/>
      <c r="HE154" s="120"/>
      <c r="HF154" s="120"/>
      <c r="HG154" s="120"/>
      <c r="HH154" s="120"/>
      <c r="HI154" s="120"/>
      <c r="HJ154" s="120"/>
      <c r="HK154" s="120"/>
      <c r="HL154" s="120"/>
      <c r="HM154" s="120"/>
      <c r="HN154" s="120"/>
      <c r="HO154" s="120"/>
      <c r="HP154" s="120"/>
      <c r="HQ154" s="120"/>
      <c r="HR154" s="120"/>
      <c r="HS154" s="120"/>
      <c r="HT154" s="120"/>
      <c r="HU154" s="120"/>
      <c r="HV154" s="120"/>
      <c r="HW154" s="120"/>
      <c r="HX154" s="120"/>
      <c r="HY154" s="120"/>
      <c r="HZ154" s="120"/>
      <c r="IA154" s="120"/>
      <c r="IB154" s="120"/>
      <c r="IC154" s="120"/>
      <c r="ID154" s="120"/>
      <c r="IE154" s="120"/>
      <c r="IF154" s="120"/>
      <c r="IG154" s="120"/>
      <c r="IH154" s="120"/>
      <c r="II154" s="120"/>
      <c r="IJ154" s="120"/>
      <c r="IK154" s="120"/>
      <c r="IL154" s="120"/>
      <c r="IM154" s="120"/>
      <c r="IN154" s="120"/>
      <c r="IO154" s="120"/>
      <c r="IP154" s="120"/>
      <c r="IQ154" s="120"/>
      <c r="IR154" s="120"/>
      <c r="IS154" s="120"/>
      <c r="IT154" s="120"/>
      <c r="IU154" s="120"/>
      <c r="IV154" s="120"/>
      <c r="IW154" s="120"/>
      <c r="IX154" s="120"/>
      <c r="IY154" s="120"/>
      <c r="IZ154" s="120"/>
      <c r="JA154" s="120"/>
      <c r="JB154" s="120"/>
      <c r="JC154" s="120"/>
      <c r="JD154" s="120"/>
      <c r="JE154" s="120"/>
      <c r="JF154" s="120"/>
      <c r="JG154" s="120"/>
      <c r="JH154" s="120"/>
      <c r="JI154" s="120"/>
      <c r="JJ154" s="120"/>
      <c r="JK154" s="120"/>
      <c r="JL154" s="120"/>
      <c r="JM154" s="120"/>
      <c r="JN154" s="120"/>
      <c r="JO154" s="120"/>
      <c r="JP154" s="120"/>
      <c r="JQ154" s="120"/>
      <c r="JR154" s="120"/>
      <c r="JS154" s="120"/>
      <c r="JT154" s="120"/>
      <c r="JU154" s="120"/>
      <c r="JV154" s="120"/>
      <c r="JW154" s="120"/>
      <c r="JX154" s="120"/>
      <c r="JY154" s="120"/>
      <c r="JZ154" s="120"/>
      <c r="KA154" s="120"/>
      <c r="KB154" s="120"/>
      <c r="KC154" s="120"/>
      <c r="KD154" s="120"/>
      <c r="KE154" s="120"/>
      <c r="KF154" s="120"/>
      <c r="KG154" s="120"/>
      <c r="KH154" s="120"/>
      <c r="KI154" s="120"/>
      <c r="KJ154" s="120"/>
      <c r="KK154" s="120"/>
      <c r="KL154" s="120"/>
      <c r="KM154" s="120"/>
      <c r="KN154" s="120"/>
      <c r="KO154" s="120"/>
      <c r="KP154" s="120"/>
      <c r="KQ154" s="120"/>
      <c r="KR154" s="120"/>
      <c r="KS154" s="120"/>
      <c r="KT154" s="120"/>
      <c r="KU154" s="120"/>
      <c r="KV154" s="120"/>
      <c r="KW154" s="120"/>
      <c r="KX154" s="120"/>
      <c r="KY154" s="120"/>
      <c r="KZ154" s="120"/>
      <c r="LA154" s="120"/>
      <c r="LB154" s="120"/>
      <c r="LC154" s="120"/>
      <c r="LD154" s="120"/>
      <c r="LE154" s="120"/>
      <c r="LF154" s="120"/>
      <c r="LG154" s="120"/>
      <c r="LH154" s="120"/>
      <c r="LI154" s="120"/>
      <c r="LJ154" s="120"/>
      <c r="LK154" s="120"/>
      <c r="LL154" s="120"/>
      <c r="LM154" s="120"/>
      <c r="LN154" s="120"/>
      <c r="LO154" s="120"/>
      <c r="LP154" s="120"/>
      <c r="LQ154" s="120"/>
      <c r="LR154" s="120"/>
      <c r="LS154" s="120"/>
      <c r="LT154" s="120"/>
      <c r="LU154" s="120"/>
      <c r="LV154" s="120"/>
      <c r="LW154" s="120"/>
      <c r="LX154" s="120"/>
      <c r="LY154" s="120"/>
      <c r="LZ154" s="120"/>
      <c r="MA154" s="120"/>
      <c r="MB154" s="120"/>
      <c r="MC154" s="120"/>
      <c r="MD154" s="120"/>
      <c r="ME154" s="120"/>
      <c r="MF154" s="120"/>
      <c r="MG154" s="120"/>
      <c r="MH154" s="120"/>
      <c r="MI154" s="120"/>
      <c r="MJ154" s="120"/>
      <c r="MK154" s="120"/>
      <c r="ML154" s="120"/>
      <c r="MM154" s="120"/>
      <c r="MN154" s="120"/>
      <c r="MO154" s="120"/>
      <c r="MP154" s="120"/>
      <c r="MQ154" s="120"/>
      <c r="MR154" s="120"/>
      <c r="MS154" s="120"/>
      <c r="MT154" s="120"/>
      <c r="MU154" s="120"/>
      <c r="MV154" s="120"/>
      <c r="MW154" s="120"/>
      <c r="MX154" s="120"/>
      <c r="MY154" s="120"/>
      <c r="MZ154" s="120"/>
      <c r="NA154" s="120"/>
      <c r="NB154" s="120"/>
      <c r="NC154" s="120"/>
      <c r="ND154" s="120"/>
      <c r="NE154" s="120"/>
      <c r="NF154" s="120"/>
      <c r="NG154" s="120"/>
      <c r="NH154" s="120"/>
      <c r="NI154" s="120"/>
      <c r="NJ154" s="120"/>
      <c r="NK154" s="120"/>
      <c r="NL154" s="120"/>
      <c r="NM154" s="120"/>
      <c r="NN154" s="120"/>
      <c r="NO154" s="120"/>
      <c r="NP154" s="120"/>
      <c r="NQ154" s="120"/>
      <c r="NR154" s="120"/>
      <c r="NS154" s="120"/>
      <c r="NT154" s="120"/>
      <c r="NU154" s="120"/>
      <c r="NV154" s="120"/>
      <c r="NW154" s="120"/>
      <c r="NX154" s="120"/>
      <c r="NY154" s="120"/>
      <c r="NZ154" s="120"/>
      <c r="OA154" s="120"/>
      <c r="OB154" s="120"/>
      <c r="OC154" s="120"/>
      <c r="OD154" s="120"/>
      <c r="OE154" s="120"/>
      <c r="OF154" s="120"/>
      <c r="OG154" s="120"/>
      <c r="OH154" s="120"/>
      <c r="OI154" s="120"/>
      <c r="OJ154" s="120"/>
      <c r="OK154" s="120"/>
      <c r="OL154" s="120"/>
      <c r="OM154" s="120"/>
      <c r="ON154" s="120"/>
      <c r="OO154" s="120"/>
      <c r="OP154" s="120"/>
      <c r="OQ154" s="120"/>
      <c r="OR154" s="120"/>
      <c r="OS154" s="120"/>
      <c r="OT154" s="120"/>
      <c r="OU154" s="120"/>
      <c r="OV154" s="120"/>
      <c r="OW154" s="120"/>
      <c r="OX154" s="120"/>
      <c r="OY154" s="120"/>
      <c r="OZ154" s="120"/>
      <c r="PA154" s="120"/>
      <c r="PB154" s="120"/>
      <c r="PC154" s="120"/>
      <c r="PD154" s="120"/>
      <c r="PE154" s="120"/>
      <c r="PF154" s="120"/>
      <c r="PG154" s="120"/>
      <c r="PH154" s="120"/>
      <c r="PI154" s="120"/>
      <c r="PJ154" s="120"/>
      <c r="PK154" s="120"/>
      <c r="PL154" s="120"/>
      <c r="PM154" s="120"/>
      <c r="PN154" s="120"/>
      <c r="PO154" s="120"/>
      <c r="PP154" s="120"/>
      <c r="PQ154" s="120"/>
      <c r="PR154" s="120"/>
      <c r="PS154" s="120"/>
      <c r="PT154" s="120"/>
      <c r="PU154" s="120"/>
      <c r="PV154" s="120"/>
      <c r="PW154" s="120"/>
      <c r="PX154" s="120"/>
      <c r="PY154" s="120"/>
      <c r="PZ154" s="120"/>
      <c r="QA154" s="120"/>
      <c r="QB154" s="120"/>
      <c r="QC154" s="120"/>
      <c r="QD154" s="120"/>
      <c r="QE154" s="120"/>
      <c r="QF154" s="120"/>
      <c r="QG154" s="120"/>
      <c r="QH154" s="120"/>
      <c r="QI154" s="120"/>
      <c r="QJ154" s="120"/>
      <c r="QK154" s="120"/>
      <c r="QL154" s="120"/>
      <c r="QM154" s="120"/>
      <c r="QN154" s="120"/>
      <c r="QO154" s="120"/>
      <c r="QP154" s="120"/>
      <c r="QQ154" s="120"/>
      <c r="QR154" s="120"/>
      <c r="QS154" s="120"/>
      <c r="QT154" s="120"/>
      <c r="QU154" s="120"/>
      <c r="QV154" s="120"/>
      <c r="QW154" s="120"/>
      <c r="QX154" s="120"/>
      <c r="QY154" s="120"/>
      <c r="QZ154" s="120"/>
      <c r="RA154" s="120"/>
      <c r="RB154" s="120"/>
      <c r="RC154" s="120"/>
      <c r="RD154" s="120"/>
      <c r="RE154" s="120"/>
      <c r="RF154" s="120"/>
      <c r="RG154" s="120"/>
      <c r="RH154" s="120"/>
      <c r="RI154" s="120"/>
      <c r="RJ154" s="120"/>
      <c r="RK154" s="120"/>
      <c r="RL154" s="120"/>
      <c r="RM154" s="120"/>
      <c r="RN154" s="120"/>
      <c r="RO154" s="120"/>
      <c r="RP154" s="120"/>
      <c r="RQ154" s="120"/>
      <c r="RR154" s="120"/>
      <c r="RS154" s="120"/>
      <c r="RT154" s="120"/>
      <c r="RU154" s="120"/>
      <c r="RV154" s="120"/>
      <c r="RW154" s="120"/>
      <c r="RX154" s="120"/>
      <c r="RY154" s="120"/>
      <c r="RZ154" s="120"/>
      <c r="SA154" s="120"/>
      <c r="SB154" s="120"/>
      <c r="SC154" s="120"/>
      <c r="SD154" s="120"/>
      <c r="SE154" s="120"/>
      <c r="SF154" s="120"/>
      <c r="SG154" s="120"/>
      <c r="SH154" s="120"/>
      <c r="SI154" s="120"/>
      <c r="SJ154" s="120"/>
      <c r="SK154" s="120"/>
      <c r="SL154" s="120"/>
      <c r="SM154" s="120"/>
      <c r="SN154" s="120"/>
      <c r="SO154" s="120"/>
      <c r="SP154" s="120"/>
      <c r="SQ154" s="120"/>
      <c r="SR154" s="120"/>
      <c r="SS154" s="120"/>
      <c r="ST154" s="120"/>
      <c r="SU154" s="120"/>
      <c r="SV154" s="120"/>
      <c r="SW154" s="120"/>
      <c r="SX154" s="120"/>
      <c r="SY154" s="120"/>
      <c r="SZ154" s="120"/>
      <c r="TA154" s="120"/>
      <c r="TB154" s="120"/>
      <c r="TC154" s="120"/>
      <c r="TD154" s="120"/>
      <c r="TE154" s="120"/>
      <c r="TF154" s="120"/>
      <c r="TG154" s="120"/>
      <c r="TH154" s="120"/>
      <c r="TI154" s="120"/>
      <c r="TJ154" s="120"/>
      <c r="TK154" s="120"/>
      <c r="TL154" s="120"/>
      <c r="TM154" s="120"/>
      <c r="TN154" s="120"/>
      <c r="TO154" s="120"/>
      <c r="TP154" s="120"/>
      <c r="TQ154" s="120"/>
      <c r="TR154" s="120"/>
      <c r="TS154" s="120"/>
      <c r="TT154" s="120"/>
      <c r="TU154" s="120"/>
      <c r="TV154" s="120"/>
      <c r="TW154" s="120"/>
      <c r="TX154" s="120"/>
      <c r="TY154" s="120"/>
      <c r="TZ154" s="120"/>
      <c r="UA154" s="120"/>
      <c r="UB154" s="120"/>
      <c r="UC154" s="120"/>
      <c r="UD154" s="120"/>
      <c r="UE154" s="120"/>
      <c r="UF154" s="120"/>
      <c r="UG154" s="120"/>
    </row>
    <row r="155" spans="1:553" s="238" customFormat="1" ht="37.5" x14ac:dyDescent="0.25">
      <c r="A155" s="239" t="s">
        <v>292</v>
      </c>
      <c r="B155" s="31">
        <v>0</v>
      </c>
      <c r="C155" s="31">
        <v>8.1997999999999998</v>
      </c>
      <c r="D155" s="31">
        <v>8.1997999999999998</v>
      </c>
      <c r="E155" s="31">
        <v>0</v>
      </c>
      <c r="F155" s="31">
        <v>0.25</v>
      </c>
      <c r="G155" s="31">
        <v>0.25</v>
      </c>
      <c r="H155" s="31">
        <v>0.25</v>
      </c>
      <c r="I155" s="31">
        <v>0</v>
      </c>
      <c r="J155" s="31">
        <v>0.25</v>
      </c>
      <c r="K155" s="127">
        <v>0.25</v>
      </c>
      <c r="L155" s="127">
        <v>0.25</v>
      </c>
      <c r="M155" s="85">
        <v>0</v>
      </c>
      <c r="N155" s="85">
        <v>0.1096</v>
      </c>
      <c r="O155" s="85">
        <f>N155+M155</f>
        <v>0.1096</v>
      </c>
      <c r="P155" s="85"/>
      <c r="Q155" s="127">
        <v>0</v>
      </c>
      <c r="R155" s="127">
        <v>5.9999999999999995E-4</v>
      </c>
      <c r="S155" s="127">
        <v>5.9999999999999995E-4</v>
      </c>
      <c r="T155" s="127">
        <v>5.9999999999999995E-4</v>
      </c>
      <c r="U155" s="85">
        <v>0</v>
      </c>
      <c r="V155" s="85">
        <v>0.11</v>
      </c>
      <c r="W155" s="85">
        <f>V155+U155</f>
        <v>0.11</v>
      </c>
      <c r="X155" s="85">
        <v>11</v>
      </c>
      <c r="Y155" s="85">
        <v>0</v>
      </c>
      <c r="Z155" s="85">
        <v>8.9700000000000002E-2</v>
      </c>
      <c r="AA155" s="41">
        <f>SUM(Y155:Z155)</f>
        <v>8.9700000000000002E-2</v>
      </c>
      <c r="AB155" s="85">
        <v>0</v>
      </c>
      <c r="AC155" s="85">
        <v>0.15</v>
      </c>
      <c r="AD155" s="123">
        <f>AC155+AB155</f>
        <v>0.15</v>
      </c>
      <c r="AE155" s="127">
        <v>0</v>
      </c>
      <c r="AF155" s="127">
        <v>0.15</v>
      </c>
      <c r="AG155" s="123">
        <f t="shared" si="106"/>
        <v>0.15</v>
      </c>
      <c r="AH155" s="127">
        <v>0</v>
      </c>
      <c r="AI155" s="127">
        <v>9.4299999999999995E-2</v>
      </c>
      <c r="AJ155" s="123">
        <f t="shared" si="107"/>
        <v>9.4299999999999995E-2</v>
      </c>
      <c r="AK155" s="127">
        <v>0</v>
      </c>
      <c r="AL155" s="127">
        <v>0.16500000000000001</v>
      </c>
      <c r="AM155" s="123">
        <f t="shared" si="108"/>
        <v>0.16500000000000001</v>
      </c>
      <c r="AN155" s="127">
        <v>0</v>
      </c>
      <c r="AO155" s="127">
        <v>0.15</v>
      </c>
      <c r="AP155" s="123">
        <f t="shared" si="109"/>
        <v>0.15</v>
      </c>
      <c r="AQ155" s="123">
        <v>0</v>
      </c>
      <c r="AR155" s="123">
        <v>8.9399999999999993E-2</v>
      </c>
      <c r="AS155" s="123">
        <f>SUM(AQ155:AR155)</f>
        <v>8.9399999999999993E-2</v>
      </c>
      <c r="AT155" s="127">
        <v>0</v>
      </c>
      <c r="AU155" s="127">
        <v>0.16500000000000001</v>
      </c>
      <c r="AV155" s="123">
        <f t="shared" si="110"/>
        <v>0.16500000000000001</v>
      </c>
      <c r="AW155" s="127">
        <v>0</v>
      </c>
      <c r="AX155" s="127">
        <v>0.16500000000000001</v>
      </c>
      <c r="AY155" s="123">
        <f>AW155+AX155</f>
        <v>0.16500000000000001</v>
      </c>
      <c r="AZ155" s="219">
        <v>0</v>
      </c>
      <c r="BA155" s="219">
        <v>0.1203</v>
      </c>
      <c r="BB155" s="226">
        <f>SUM(AZ155:BA155)</f>
        <v>0.1203</v>
      </c>
      <c r="BC155" s="226">
        <v>9.9000000000000005E-2</v>
      </c>
      <c r="BD155" s="226">
        <v>0</v>
      </c>
      <c r="BE155" s="226">
        <f>SUM(BC155:BD155)</f>
        <v>9.9000000000000005E-2</v>
      </c>
      <c r="BF155" s="219">
        <v>0</v>
      </c>
      <c r="BG155" s="216">
        <v>0.15390000000000001</v>
      </c>
      <c r="BH155" s="226">
        <f>SUM(BF155:BG155)</f>
        <v>0.15390000000000001</v>
      </c>
      <c r="BI155" s="226">
        <v>0.2074</v>
      </c>
      <c r="BJ155" s="226">
        <v>0</v>
      </c>
      <c r="BK155" s="226">
        <f>SUM(BI155:BJ155)</f>
        <v>0.2074</v>
      </c>
      <c r="BL155" s="228">
        <v>0</v>
      </c>
      <c r="BM155" s="228">
        <v>0.1996</v>
      </c>
      <c r="BN155" s="226">
        <f>SUM(BL155:BM155)</f>
        <v>0.1996</v>
      </c>
      <c r="BO155" s="226">
        <v>0.29139999999999999</v>
      </c>
      <c r="BP155" s="226">
        <v>0</v>
      </c>
      <c r="BQ155" s="226">
        <f>SUM(BO155:BP155)</f>
        <v>0.29139999999999999</v>
      </c>
      <c r="BR155" s="228">
        <v>0</v>
      </c>
      <c r="BS155" s="228">
        <v>0.2863</v>
      </c>
      <c r="BT155" s="226">
        <f>SUM(BR155:BS155)</f>
        <v>0.2863</v>
      </c>
      <c r="BU155" s="228"/>
      <c r="BV155" s="228">
        <v>0.28029999999999999</v>
      </c>
      <c r="BW155" s="226">
        <f>SUM(BU155:BV155)</f>
        <v>0.28029999999999999</v>
      </c>
      <c r="BX155" s="228">
        <v>1E-4</v>
      </c>
      <c r="BY155" s="228">
        <v>0.18890000000000001</v>
      </c>
      <c r="BZ155" s="226">
        <f>SUM(BX155:BY155)</f>
        <v>0.189</v>
      </c>
      <c r="CA155" s="228"/>
      <c r="CB155" s="228">
        <v>0.1036</v>
      </c>
      <c r="CC155" s="226">
        <f>SUM(CA155:CB155)</f>
        <v>0.1036</v>
      </c>
      <c r="CD155" s="228">
        <v>8.5300000000000001E-2</v>
      </c>
      <c r="CE155" s="228"/>
      <c r="CF155" s="226">
        <f>SUM(CD155:CE155)</f>
        <v>8.5300000000000001E-2</v>
      </c>
      <c r="CG155" s="228"/>
      <c r="CH155" s="228">
        <v>0.19009999999999999</v>
      </c>
      <c r="CI155" s="226">
        <f>SUM(CG155:CH155)</f>
        <v>0.19009999999999999</v>
      </c>
      <c r="CJ155" s="228"/>
      <c r="CK155" s="228">
        <v>9.4899999999999998E-2</v>
      </c>
      <c r="CL155" s="226">
        <f>SUM(CJ155:CK155)</f>
        <v>9.4899999999999998E-2</v>
      </c>
      <c r="CM155" s="228"/>
      <c r="CN155" s="228">
        <v>0.1004</v>
      </c>
      <c r="CO155" s="226">
        <f>SUM(CM155:CN155)</f>
        <v>0.1004</v>
      </c>
      <c r="CP155" s="228"/>
      <c r="CQ155" s="228">
        <v>0.1004</v>
      </c>
      <c r="CR155" s="226">
        <f>SUM(CP155:CQ155)</f>
        <v>0.1004</v>
      </c>
      <c r="CS155" s="232"/>
      <c r="CT155" s="232"/>
      <c r="CU155" s="232"/>
      <c r="CV155" s="232"/>
      <c r="CW155" s="232"/>
      <c r="CX155" s="232"/>
      <c r="CY155" s="232"/>
      <c r="CZ155" s="232"/>
      <c r="DA155" s="232"/>
      <c r="DB155" s="232"/>
      <c r="DC155" s="232"/>
      <c r="DD155" s="232"/>
      <c r="DE155" s="232"/>
      <c r="DF155" s="232"/>
      <c r="DG155" s="232"/>
      <c r="DH155" s="232"/>
      <c r="DI155" s="232"/>
      <c r="DJ155" s="232"/>
      <c r="DK155" s="232"/>
      <c r="DL155" s="232"/>
      <c r="DM155" s="232"/>
      <c r="DN155" s="232"/>
      <c r="DO155" s="232"/>
      <c r="DP155" s="232"/>
      <c r="DQ155" s="232"/>
      <c r="DR155" s="232"/>
      <c r="DS155" s="232"/>
      <c r="DT155" s="232"/>
      <c r="DU155" s="232"/>
      <c r="DV155" s="232"/>
      <c r="DW155" s="232"/>
      <c r="DX155" s="232"/>
      <c r="DY155" s="232"/>
      <c r="DZ155" s="232"/>
      <c r="EA155" s="232"/>
      <c r="EB155" s="232"/>
      <c r="EC155" s="232"/>
      <c r="ED155" s="232"/>
      <c r="EE155" s="232"/>
      <c r="EF155" s="232"/>
      <c r="EG155" s="232"/>
      <c r="EH155" s="232"/>
      <c r="EI155" s="232"/>
      <c r="EJ155" s="232"/>
      <c r="EK155" s="232"/>
      <c r="EL155" s="232"/>
      <c r="EM155" s="232"/>
      <c r="EN155" s="232"/>
      <c r="EO155" s="232"/>
      <c r="EP155" s="232"/>
      <c r="EQ155" s="232"/>
      <c r="ER155" s="232"/>
      <c r="ES155" s="232"/>
      <c r="ET155" s="232"/>
      <c r="EU155" s="232"/>
      <c r="EV155" s="232"/>
      <c r="EW155" s="232"/>
      <c r="EX155" s="232"/>
      <c r="EY155" s="232"/>
      <c r="EZ155" s="232"/>
      <c r="FA155" s="232"/>
      <c r="FB155" s="232"/>
      <c r="FC155" s="232"/>
      <c r="FD155" s="232"/>
      <c r="FE155" s="232"/>
      <c r="FF155" s="232"/>
      <c r="FG155" s="232"/>
      <c r="FH155" s="232"/>
      <c r="FI155" s="232"/>
      <c r="FJ155" s="232"/>
      <c r="FK155" s="232"/>
      <c r="FL155" s="232"/>
      <c r="FM155" s="232"/>
      <c r="FN155" s="232"/>
      <c r="FO155" s="232"/>
      <c r="FP155" s="232"/>
      <c r="FQ155" s="232"/>
      <c r="FR155" s="232"/>
      <c r="FS155" s="232"/>
      <c r="FT155" s="232"/>
      <c r="FU155" s="232"/>
      <c r="FV155" s="232"/>
      <c r="FW155" s="232"/>
      <c r="FX155" s="232"/>
      <c r="FY155" s="232"/>
      <c r="FZ155" s="232"/>
      <c r="GA155" s="232"/>
      <c r="GB155" s="232"/>
      <c r="GC155" s="120"/>
      <c r="GD155" s="120"/>
      <c r="GE155" s="120"/>
      <c r="GF155" s="120"/>
      <c r="GG155" s="120"/>
      <c r="GH155" s="120"/>
      <c r="GI155" s="120"/>
      <c r="GJ155" s="120"/>
      <c r="GK155" s="120"/>
      <c r="GL155" s="120"/>
      <c r="GM155" s="120"/>
      <c r="GN155" s="120"/>
      <c r="GO155" s="120"/>
      <c r="GP155" s="120"/>
      <c r="GQ155" s="120"/>
      <c r="GR155" s="120"/>
      <c r="GS155" s="120"/>
      <c r="GT155" s="120"/>
      <c r="GU155" s="120"/>
      <c r="GV155" s="120"/>
      <c r="GW155" s="120"/>
      <c r="GX155" s="120"/>
      <c r="GY155" s="120"/>
      <c r="GZ155" s="120"/>
      <c r="HA155" s="120"/>
      <c r="HB155" s="120"/>
      <c r="HC155" s="120"/>
      <c r="HD155" s="120"/>
      <c r="HE155" s="120"/>
      <c r="HF155" s="120"/>
      <c r="HG155" s="120"/>
      <c r="HH155" s="120"/>
      <c r="HI155" s="120"/>
      <c r="HJ155" s="120"/>
      <c r="HK155" s="120"/>
      <c r="HL155" s="120"/>
      <c r="HM155" s="120"/>
      <c r="HN155" s="120"/>
      <c r="HO155" s="120"/>
      <c r="HP155" s="120"/>
      <c r="HQ155" s="120"/>
      <c r="HR155" s="120"/>
      <c r="HS155" s="120"/>
      <c r="HT155" s="120"/>
      <c r="HU155" s="120"/>
      <c r="HV155" s="120"/>
      <c r="HW155" s="120"/>
      <c r="HX155" s="120"/>
      <c r="HY155" s="120"/>
      <c r="HZ155" s="120"/>
      <c r="IA155" s="120"/>
      <c r="IB155" s="120"/>
      <c r="IC155" s="120"/>
      <c r="ID155" s="120"/>
      <c r="IE155" s="120"/>
      <c r="IF155" s="120"/>
      <c r="IG155" s="120"/>
      <c r="IH155" s="120"/>
      <c r="II155" s="120"/>
      <c r="IJ155" s="120"/>
      <c r="IK155" s="120"/>
      <c r="IL155" s="120"/>
      <c r="IM155" s="120"/>
      <c r="IN155" s="120"/>
      <c r="IO155" s="120"/>
      <c r="IP155" s="120"/>
      <c r="IQ155" s="120"/>
      <c r="IR155" s="120"/>
      <c r="IS155" s="120"/>
      <c r="IT155" s="120"/>
      <c r="IU155" s="120"/>
      <c r="IV155" s="120"/>
      <c r="IW155" s="120"/>
      <c r="IX155" s="120"/>
      <c r="IY155" s="120"/>
      <c r="IZ155" s="120"/>
      <c r="JA155" s="120"/>
      <c r="JB155" s="120"/>
      <c r="JC155" s="120"/>
      <c r="JD155" s="120"/>
      <c r="JE155" s="120"/>
      <c r="JF155" s="120"/>
      <c r="JG155" s="120"/>
      <c r="JH155" s="120"/>
      <c r="JI155" s="120"/>
      <c r="JJ155" s="120"/>
      <c r="JK155" s="120"/>
      <c r="JL155" s="120"/>
      <c r="JM155" s="120"/>
      <c r="JN155" s="120"/>
      <c r="JO155" s="120"/>
      <c r="JP155" s="120"/>
      <c r="JQ155" s="120"/>
      <c r="JR155" s="120"/>
      <c r="JS155" s="120"/>
      <c r="JT155" s="120"/>
      <c r="JU155" s="120"/>
      <c r="JV155" s="120"/>
      <c r="JW155" s="120"/>
      <c r="JX155" s="120"/>
      <c r="JY155" s="120"/>
      <c r="JZ155" s="120"/>
      <c r="KA155" s="120"/>
      <c r="KB155" s="120"/>
      <c r="KC155" s="120"/>
      <c r="KD155" s="120"/>
      <c r="KE155" s="120"/>
      <c r="KF155" s="120"/>
      <c r="KG155" s="120"/>
      <c r="KH155" s="120"/>
      <c r="KI155" s="120"/>
      <c r="KJ155" s="120"/>
      <c r="KK155" s="120"/>
      <c r="KL155" s="120"/>
      <c r="KM155" s="120"/>
      <c r="KN155" s="120"/>
      <c r="KO155" s="120"/>
      <c r="KP155" s="120"/>
      <c r="KQ155" s="120"/>
      <c r="KR155" s="120"/>
      <c r="KS155" s="120"/>
      <c r="KT155" s="120"/>
      <c r="KU155" s="120"/>
      <c r="KV155" s="120"/>
      <c r="KW155" s="120"/>
      <c r="KX155" s="120"/>
      <c r="KY155" s="120"/>
      <c r="KZ155" s="120"/>
      <c r="LA155" s="120"/>
      <c r="LB155" s="120"/>
      <c r="LC155" s="120"/>
      <c r="LD155" s="120"/>
      <c r="LE155" s="120"/>
      <c r="LF155" s="120"/>
      <c r="LG155" s="120"/>
      <c r="LH155" s="120"/>
      <c r="LI155" s="120"/>
      <c r="LJ155" s="120"/>
      <c r="LK155" s="120"/>
      <c r="LL155" s="120"/>
      <c r="LM155" s="120"/>
      <c r="LN155" s="120"/>
      <c r="LO155" s="120"/>
      <c r="LP155" s="120"/>
      <c r="LQ155" s="120"/>
      <c r="LR155" s="120"/>
      <c r="LS155" s="120"/>
      <c r="LT155" s="120"/>
      <c r="LU155" s="120"/>
      <c r="LV155" s="120"/>
      <c r="LW155" s="120"/>
      <c r="LX155" s="120"/>
      <c r="LY155" s="120"/>
      <c r="LZ155" s="120"/>
      <c r="MA155" s="120"/>
      <c r="MB155" s="120"/>
      <c r="MC155" s="120"/>
      <c r="MD155" s="120"/>
      <c r="ME155" s="120"/>
      <c r="MF155" s="120"/>
      <c r="MG155" s="120"/>
      <c r="MH155" s="120"/>
      <c r="MI155" s="120"/>
      <c r="MJ155" s="120"/>
      <c r="MK155" s="120"/>
      <c r="ML155" s="120"/>
      <c r="MM155" s="120"/>
      <c r="MN155" s="120"/>
      <c r="MO155" s="120"/>
      <c r="MP155" s="120"/>
      <c r="MQ155" s="120"/>
      <c r="MR155" s="120"/>
      <c r="MS155" s="120"/>
      <c r="MT155" s="120"/>
      <c r="MU155" s="120"/>
      <c r="MV155" s="120"/>
      <c r="MW155" s="120"/>
      <c r="MX155" s="120"/>
      <c r="MY155" s="120"/>
      <c r="MZ155" s="120"/>
      <c r="NA155" s="120"/>
      <c r="NB155" s="120"/>
      <c r="NC155" s="120"/>
      <c r="ND155" s="120"/>
      <c r="NE155" s="120"/>
      <c r="NF155" s="120"/>
      <c r="NG155" s="120"/>
      <c r="NH155" s="120"/>
      <c r="NI155" s="120"/>
      <c r="NJ155" s="120"/>
      <c r="NK155" s="120"/>
      <c r="NL155" s="120"/>
      <c r="NM155" s="120"/>
      <c r="NN155" s="120"/>
      <c r="NO155" s="120"/>
      <c r="NP155" s="120"/>
      <c r="NQ155" s="120"/>
      <c r="NR155" s="120"/>
      <c r="NS155" s="120"/>
      <c r="NT155" s="120"/>
      <c r="NU155" s="120"/>
      <c r="NV155" s="120"/>
      <c r="NW155" s="120"/>
      <c r="NX155" s="120"/>
      <c r="NY155" s="120"/>
      <c r="NZ155" s="120"/>
      <c r="OA155" s="120"/>
      <c r="OB155" s="120"/>
      <c r="OC155" s="120"/>
      <c r="OD155" s="120"/>
      <c r="OE155" s="120"/>
      <c r="OF155" s="120"/>
      <c r="OG155" s="120"/>
      <c r="OH155" s="120"/>
      <c r="OI155" s="120"/>
      <c r="OJ155" s="120"/>
      <c r="OK155" s="120"/>
      <c r="OL155" s="120"/>
      <c r="OM155" s="120"/>
      <c r="ON155" s="120"/>
      <c r="OO155" s="120"/>
      <c r="OP155" s="120"/>
      <c r="OQ155" s="120"/>
      <c r="OR155" s="120"/>
      <c r="OS155" s="120"/>
      <c r="OT155" s="120"/>
      <c r="OU155" s="120"/>
      <c r="OV155" s="120"/>
      <c r="OW155" s="120"/>
      <c r="OX155" s="120"/>
      <c r="OY155" s="120"/>
      <c r="OZ155" s="120"/>
      <c r="PA155" s="120"/>
      <c r="PB155" s="120"/>
      <c r="PC155" s="120"/>
      <c r="PD155" s="120"/>
      <c r="PE155" s="120"/>
      <c r="PF155" s="120"/>
      <c r="PG155" s="120"/>
      <c r="PH155" s="120"/>
      <c r="PI155" s="120"/>
      <c r="PJ155" s="120"/>
      <c r="PK155" s="120"/>
      <c r="PL155" s="120"/>
      <c r="PM155" s="120"/>
      <c r="PN155" s="120"/>
      <c r="PO155" s="120"/>
      <c r="PP155" s="120"/>
      <c r="PQ155" s="120"/>
      <c r="PR155" s="120"/>
      <c r="PS155" s="120"/>
      <c r="PT155" s="120"/>
      <c r="PU155" s="120"/>
      <c r="PV155" s="120"/>
      <c r="PW155" s="120"/>
      <c r="PX155" s="120"/>
      <c r="PY155" s="120"/>
      <c r="PZ155" s="120"/>
      <c r="QA155" s="120"/>
      <c r="QB155" s="120"/>
      <c r="QC155" s="120"/>
      <c r="QD155" s="120"/>
      <c r="QE155" s="120"/>
      <c r="QF155" s="120"/>
      <c r="QG155" s="120"/>
      <c r="QH155" s="120"/>
      <c r="QI155" s="120"/>
      <c r="QJ155" s="120"/>
      <c r="QK155" s="120"/>
      <c r="QL155" s="120"/>
      <c r="QM155" s="120"/>
      <c r="QN155" s="120"/>
      <c r="QO155" s="120"/>
      <c r="QP155" s="120"/>
      <c r="QQ155" s="120"/>
      <c r="QR155" s="120"/>
      <c r="QS155" s="120"/>
      <c r="QT155" s="120"/>
      <c r="QU155" s="120"/>
      <c r="QV155" s="120"/>
      <c r="QW155" s="120"/>
      <c r="QX155" s="120"/>
      <c r="QY155" s="120"/>
      <c r="QZ155" s="120"/>
      <c r="RA155" s="120"/>
      <c r="RB155" s="120"/>
      <c r="RC155" s="120"/>
      <c r="RD155" s="120"/>
      <c r="RE155" s="120"/>
      <c r="RF155" s="120"/>
      <c r="RG155" s="120"/>
      <c r="RH155" s="120"/>
      <c r="RI155" s="120"/>
      <c r="RJ155" s="120"/>
      <c r="RK155" s="120"/>
      <c r="RL155" s="120"/>
      <c r="RM155" s="120"/>
      <c r="RN155" s="120"/>
      <c r="RO155" s="120"/>
      <c r="RP155" s="120"/>
      <c r="RQ155" s="120"/>
      <c r="RR155" s="120"/>
      <c r="RS155" s="120"/>
      <c r="RT155" s="120"/>
      <c r="RU155" s="120"/>
      <c r="RV155" s="120"/>
      <c r="RW155" s="120"/>
      <c r="RX155" s="120"/>
      <c r="RY155" s="120"/>
      <c r="RZ155" s="120"/>
      <c r="SA155" s="120"/>
      <c r="SB155" s="120"/>
      <c r="SC155" s="120"/>
      <c r="SD155" s="120"/>
      <c r="SE155" s="120"/>
      <c r="SF155" s="120"/>
      <c r="SG155" s="120"/>
      <c r="SH155" s="120"/>
      <c r="SI155" s="120"/>
      <c r="SJ155" s="120"/>
      <c r="SK155" s="120"/>
      <c r="SL155" s="120"/>
      <c r="SM155" s="120"/>
      <c r="SN155" s="120"/>
      <c r="SO155" s="120"/>
      <c r="SP155" s="120"/>
      <c r="SQ155" s="120"/>
      <c r="SR155" s="120"/>
      <c r="SS155" s="120"/>
      <c r="ST155" s="120"/>
      <c r="SU155" s="120"/>
      <c r="SV155" s="120"/>
      <c r="SW155" s="120"/>
      <c r="SX155" s="120"/>
      <c r="SY155" s="120"/>
      <c r="SZ155" s="120"/>
      <c r="TA155" s="120"/>
      <c r="TB155" s="120"/>
      <c r="TC155" s="120"/>
      <c r="TD155" s="120"/>
      <c r="TE155" s="120"/>
      <c r="TF155" s="120"/>
      <c r="TG155" s="120"/>
      <c r="TH155" s="120"/>
      <c r="TI155" s="120"/>
      <c r="TJ155" s="120"/>
      <c r="TK155" s="120"/>
      <c r="TL155" s="120"/>
      <c r="TM155" s="120"/>
      <c r="TN155" s="120"/>
      <c r="TO155" s="120"/>
      <c r="TP155" s="120"/>
      <c r="TQ155" s="120"/>
      <c r="TR155" s="120"/>
      <c r="TS155" s="120"/>
      <c r="TT155" s="120"/>
      <c r="TU155" s="120"/>
      <c r="TV155" s="120"/>
      <c r="TW155" s="120"/>
      <c r="TX155" s="120"/>
      <c r="TY155" s="120"/>
      <c r="TZ155" s="120"/>
      <c r="UA155" s="120"/>
      <c r="UB155" s="120"/>
      <c r="UC155" s="120"/>
      <c r="UD155" s="120"/>
      <c r="UE155" s="120"/>
      <c r="UF155" s="120"/>
      <c r="UG155" s="120"/>
    </row>
    <row r="156" spans="1:553" s="238" customFormat="1" x14ac:dyDescent="0.25">
      <c r="A156" s="239" t="s">
        <v>94</v>
      </c>
      <c r="B156" s="31">
        <v>0</v>
      </c>
      <c r="C156" s="31">
        <v>0.52980000000000005</v>
      </c>
      <c r="D156" s="31">
        <v>0.52980000000000005</v>
      </c>
      <c r="E156" s="31">
        <v>0</v>
      </c>
      <c r="F156" s="31">
        <v>1.3602000000000001</v>
      </c>
      <c r="G156" s="31">
        <v>1.3602000000000001</v>
      </c>
      <c r="H156" s="31">
        <v>0</v>
      </c>
      <c r="I156" s="31">
        <v>0</v>
      </c>
      <c r="J156" s="31">
        <v>0.9002</v>
      </c>
      <c r="K156" s="127">
        <v>0.9002</v>
      </c>
      <c r="L156" s="127">
        <v>0</v>
      </c>
      <c r="M156" s="85">
        <v>0</v>
      </c>
      <c r="N156" s="85">
        <v>1.1126</v>
      </c>
      <c r="O156" s="85">
        <f>N156+M156</f>
        <v>1.1126</v>
      </c>
      <c r="P156" s="85"/>
      <c r="Q156" s="127">
        <v>0</v>
      </c>
      <c r="R156" s="127">
        <v>0.95020000000000004</v>
      </c>
      <c r="S156" s="127">
        <v>0.95020000000000004</v>
      </c>
      <c r="T156" s="127">
        <v>0</v>
      </c>
      <c r="U156" s="85">
        <v>0</v>
      </c>
      <c r="V156" s="85">
        <v>1.3121</v>
      </c>
      <c r="W156" s="85">
        <f>V156+U156</f>
        <v>1.3121</v>
      </c>
      <c r="X156" s="85">
        <v>0</v>
      </c>
      <c r="Y156" s="85">
        <v>0</v>
      </c>
      <c r="Z156" s="85">
        <v>1.2927</v>
      </c>
      <c r="AA156" s="41">
        <f>SUM(Y156:Z156)</f>
        <v>1.2927</v>
      </c>
      <c r="AB156" s="85">
        <v>2.8592</v>
      </c>
      <c r="AC156" s="85">
        <v>0</v>
      </c>
      <c r="AD156" s="123">
        <f>AC156+AB156</f>
        <v>2.8592</v>
      </c>
      <c r="AE156" s="127">
        <v>2.0912000000000002</v>
      </c>
      <c r="AF156" s="127">
        <v>0</v>
      </c>
      <c r="AG156" s="123">
        <f t="shared" si="106"/>
        <v>2.0912000000000002</v>
      </c>
      <c r="AH156" s="127">
        <v>1.95</v>
      </c>
      <c r="AI156" s="127">
        <v>0</v>
      </c>
      <c r="AJ156" s="123">
        <f t="shared" si="107"/>
        <v>1.95</v>
      </c>
      <c r="AK156" s="127">
        <v>2.3875999999999999</v>
      </c>
      <c r="AL156" s="127">
        <v>0</v>
      </c>
      <c r="AM156" s="123">
        <f t="shared" si="108"/>
        <v>2.3875999999999999</v>
      </c>
      <c r="AN156" s="127">
        <v>2.0703999999999998</v>
      </c>
      <c r="AO156" s="127">
        <v>0</v>
      </c>
      <c r="AP156" s="123">
        <f t="shared" si="109"/>
        <v>2.0703999999999998</v>
      </c>
      <c r="AQ156" s="123">
        <v>1.9570000000000001</v>
      </c>
      <c r="AR156" s="123">
        <v>0</v>
      </c>
      <c r="AS156" s="123">
        <f>SUM(AQ156:AR156)</f>
        <v>1.9570000000000001</v>
      </c>
      <c r="AT156" s="127">
        <v>2.2812999999999999</v>
      </c>
      <c r="AU156" s="127">
        <v>0</v>
      </c>
      <c r="AV156" s="123">
        <f t="shared" si="110"/>
        <v>2.2812999999999999</v>
      </c>
      <c r="AW156" s="127">
        <v>2.2812999999999999</v>
      </c>
      <c r="AX156" s="127">
        <v>0</v>
      </c>
      <c r="AY156" s="123">
        <f>AW156+AX156</f>
        <v>2.2812999999999999</v>
      </c>
      <c r="AZ156" s="219">
        <v>1.8811</v>
      </c>
      <c r="BA156" s="219">
        <v>0</v>
      </c>
      <c r="BB156" s="226">
        <f>SUM(AZ156:BA156)</f>
        <v>1.8811</v>
      </c>
      <c r="BC156" s="226">
        <v>1.7005999999999999</v>
      </c>
      <c r="BD156" s="226">
        <v>0</v>
      </c>
      <c r="BE156" s="226">
        <f>SUM(BC156:BD156)</f>
        <v>1.7005999999999999</v>
      </c>
      <c r="BF156" s="219">
        <v>2.7627000000000002</v>
      </c>
      <c r="BG156" s="219">
        <v>0</v>
      </c>
      <c r="BH156" s="226">
        <f>SUM(BF156:BG156)</f>
        <v>2.7627000000000002</v>
      </c>
      <c r="BI156" s="226">
        <v>1.0115000000000001</v>
      </c>
      <c r="BJ156" s="226">
        <v>0</v>
      </c>
      <c r="BK156" s="226">
        <f>SUM(BI156:BJ156)</f>
        <v>1.0115000000000001</v>
      </c>
      <c r="BL156" s="228">
        <v>0.84240000000000004</v>
      </c>
      <c r="BM156" s="228">
        <v>0</v>
      </c>
      <c r="BN156" s="226">
        <f>SUM(BL156:BM156)</f>
        <v>0.84240000000000004</v>
      </c>
      <c r="BO156" s="226">
        <v>3.0116999999999998</v>
      </c>
      <c r="BP156" s="226">
        <v>0</v>
      </c>
      <c r="BQ156" s="226">
        <f>SUM(BO156:BP156)</f>
        <v>3.0116999999999998</v>
      </c>
      <c r="BR156" s="228">
        <v>1.9355</v>
      </c>
      <c r="BS156" s="228">
        <v>0</v>
      </c>
      <c r="BT156" s="226">
        <f>SUM(BR156:BS156)</f>
        <v>1.9355</v>
      </c>
      <c r="BU156" s="228">
        <v>1.4219999999999999</v>
      </c>
      <c r="BV156" s="228"/>
      <c r="BW156" s="226">
        <f>SUM(BU156:BV156)</f>
        <v>1.4219999999999999</v>
      </c>
      <c r="BX156" s="228">
        <v>7.6711</v>
      </c>
      <c r="BY156" s="228">
        <v>0</v>
      </c>
      <c r="BZ156" s="226">
        <f>SUM(BX156:BY156)</f>
        <v>7.6711</v>
      </c>
      <c r="CA156" s="228">
        <v>6.82</v>
      </c>
      <c r="CB156" s="228"/>
      <c r="CC156" s="226">
        <f>SUM(CA156:CB156)</f>
        <v>6.82</v>
      </c>
      <c r="CD156" s="228">
        <v>6.4242999999999997</v>
      </c>
      <c r="CE156" s="228"/>
      <c r="CF156" s="226">
        <f>SUM(CD156:CE156)</f>
        <v>6.4242999999999997</v>
      </c>
      <c r="CG156" s="228">
        <v>10</v>
      </c>
      <c r="CH156" s="228"/>
      <c r="CI156" s="226">
        <f>SUM(CG156:CH156)</f>
        <v>10</v>
      </c>
      <c r="CJ156" s="228">
        <v>6.4450000000000003</v>
      </c>
      <c r="CK156" s="228"/>
      <c r="CL156" s="226">
        <f>SUM(CJ156:CK156)</f>
        <v>6.4450000000000003</v>
      </c>
      <c r="CM156" s="228">
        <v>9.3171999999999997</v>
      </c>
      <c r="CN156" s="228"/>
      <c r="CO156" s="226">
        <f>SUM(CM156:CN156)</f>
        <v>9.3171999999999997</v>
      </c>
      <c r="CP156" s="228">
        <v>9.3171999999999997</v>
      </c>
      <c r="CQ156" s="228"/>
      <c r="CR156" s="226">
        <f>SUM(CP156:CQ156)</f>
        <v>9.3171999999999997</v>
      </c>
      <c r="CS156" s="232"/>
      <c r="CT156" s="232"/>
      <c r="CU156" s="232"/>
      <c r="CV156" s="232"/>
      <c r="CW156" s="232"/>
      <c r="CX156" s="232"/>
      <c r="CY156" s="232"/>
      <c r="CZ156" s="232"/>
      <c r="DA156" s="232"/>
      <c r="DB156" s="232"/>
      <c r="DC156" s="232"/>
      <c r="DD156" s="232"/>
      <c r="DE156" s="232"/>
      <c r="DF156" s="232"/>
      <c r="DG156" s="232"/>
      <c r="DH156" s="232"/>
      <c r="DI156" s="232"/>
      <c r="DJ156" s="232"/>
      <c r="DK156" s="232"/>
      <c r="DL156" s="232"/>
      <c r="DM156" s="232"/>
      <c r="DN156" s="232"/>
      <c r="DO156" s="232"/>
      <c r="DP156" s="232"/>
      <c r="DQ156" s="232"/>
      <c r="DR156" s="232"/>
      <c r="DS156" s="232"/>
      <c r="DT156" s="232"/>
      <c r="DU156" s="232"/>
      <c r="DV156" s="232"/>
      <c r="DW156" s="232"/>
      <c r="DX156" s="232"/>
      <c r="DY156" s="232"/>
      <c r="DZ156" s="232"/>
      <c r="EA156" s="232"/>
      <c r="EB156" s="232"/>
      <c r="EC156" s="232"/>
      <c r="ED156" s="232"/>
      <c r="EE156" s="232"/>
      <c r="EF156" s="232"/>
      <c r="EG156" s="232"/>
      <c r="EH156" s="232"/>
      <c r="EI156" s="232"/>
      <c r="EJ156" s="232"/>
      <c r="EK156" s="232"/>
      <c r="EL156" s="232"/>
      <c r="EM156" s="232"/>
      <c r="EN156" s="232"/>
      <c r="EO156" s="232"/>
      <c r="EP156" s="232"/>
      <c r="EQ156" s="232"/>
      <c r="ER156" s="232"/>
      <c r="ES156" s="232"/>
      <c r="ET156" s="232"/>
      <c r="EU156" s="232"/>
      <c r="EV156" s="232"/>
      <c r="EW156" s="232"/>
      <c r="EX156" s="232"/>
      <c r="EY156" s="232"/>
      <c r="EZ156" s="232"/>
      <c r="FA156" s="232"/>
      <c r="FB156" s="232"/>
      <c r="FC156" s="232"/>
      <c r="FD156" s="232"/>
      <c r="FE156" s="232"/>
      <c r="FF156" s="232"/>
      <c r="FG156" s="232"/>
      <c r="FH156" s="232"/>
      <c r="FI156" s="232"/>
      <c r="FJ156" s="232"/>
      <c r="FK156" s="232"/>
      <c r="FL156" s="232"/>
      <c r="FM156" s="232"/>
      <c r="FN156" s="232"/>
      <c r="FO156" s="232"/>
      <c r="FP156" s="232"/>
      <c r="FQ156" s="232"/>
      <c r="FR156" s="232"/>
      <c r="FS156" s="232"/>
      <c r="FT156" s="232"/>
      <c r="FU156" s="232"/>
      <c r="FV156" s="232"/>
      <c r="FW156" s="232"/>
      <c r="FX156" s="232"/>
      <c r="FY156" s="232"/>
      <c r="FZ156" s="232"/>
      <c r="GA156" s="232"/>
      <c r="GB156" s="232"/>
      <c r="GC156" s="120"/>
      <c r="GD156" s="120"/>
      <c r="GE156" s="120"/>
      <c r="GF156" s="120"/>
      <c r="GG156" s="120"/>
      <c r="GH156" s="120"/>
      <c r="GI156" s="120"/>
      <c r="GJ156" s="120"/>
      <c r="GK156" s="120"/>
      <c r="GL156" s="120"/>
      <c r="GM156" s="120"/>
      <c r="GN156" s="120"/>
      <c r="GO156" s="120"/>
      <c r="GP156" s="120"/>
      <c r="GQ156" s="120"/>
      <c r="GR156" s="120"/>
      <c r="GS156" s="120"/>
      <c r="GT156" s="120"/>
      <c r="GU156" s="120"/>
      <c r="GV156" s="120"/>
      <c r="GW156" s="120"/>
      <c r="GX156" s="120"/>
      <c r="GY156" s="120"/>
      <c r="GZ156" s="120"/>
      <c r="HA156" s="120"/>
      <c r="HB156" s="120"/>
      <c r="HC156" s="120"/>
      <c r="HD156" s="120"/>
      <c r="HE156" s="120"/>
      <c r="HF156" s="120"/>
      <c r="HG156" s="120"/>
      <c r="HH156" s="120"/>
      <c r="HI156" s="120"/>
      <c r="HJ156" s="120"/>
      <c r="HK156" s="120"/>
      <c r="HL156" s="120"/>
      <c r="HM156" s="120"/>
      <c r="HN156" s="120"/>
      <c r="HO156" s="120"/>
      <c r="HP156" s="120"/>
      <c r="HQ156" s="120"/>
      <c r="HR156" s="120"/>
      <c r="HS156" s="120"/>
      <c r="HT156" s="120"/>
      <c r="HU156" s="120"/>
      <c r="HV156" s="120"/>
      <c r="HW156" s="120"/>
      <c r="HX156" s="120"/>
      <c r="HY156" s="120"/>
      <c r="HZ156" s="120"/>
      <c r="IA156" s="120"/>
      <c r="IB156" s="120"/>
      <c r="IC156" s="120"/>
      <c r="ID156" s="120"/>
      <c r="IE156" s="120"/>
      <c r="IF156" s="120"/>
      <c r="IG156" s="120"/>
      <c r="IH156" s="120"/>
      <c r="II156" s="120"/>
      <c r="IJ156" s="120"/>
      <c r="IK156" s="120"/>
      <c r="IL156" s="120"/>
      <c r="IM156" s="120"/>
      <c r="IN156" s="120"/>
      <c r="IO156" s="120"/>
      <c r="IP156" s="120"/>
      <c r="IQ156" s="120"/>
      <c r="IR156" s="120"/>
      <c r="IS156" s="120"/>
      <c r="IT156" s="120"/>
      <c r="IU156" s="120"/>
      <c r="IV156" s="120"/>
      <c r="IW156" s="120"/>
      <c r="IX156" s="120"/>
      <c r="IY156" s="120"/>
      <c r="IZ156" s="120"/>
      <c r="JA156" s="120"/>
      <c r="JB156" s="120"/>
      <c r="JC156" s="120"/>
      <c r="JD156" s="120"/>
      <c r="JE156" s="120"/>
      <c r="JF156" s="120"/>
      <c r="JG156" s="120"/>
      <c r="JH156" s="120"/>
      <c r="JI156" s="120"/>
      <c r="JJ156" s="120"/>
      <c r="JK156" s="120"/>
      <c r="JL156" s="120"/>
      <c r="JM156" s="120"/>
      <c r="JN156" s="120"/>
      <c r="JO156" s="120"/>
      <c r="JP156" s="120"/>
      <c r="JQ156" s="120"/>
      <c r="JR156" s="120"/>
      <c r="JS156" s="120"/>
      <c r="JT156" s="120"/>
      <c r="JU156" s="120"/>
      <c r="JV156" s="120"/>
      <c r="JW156" s="120"/>
      <c r="JX156" s="120"/>
      <c r="JY156" s="120"/>
      <c r="JZ156" s="120"/>
      <c r="KA156" s="120"/>
      <c r="KB156" s="120"/>
      <c r="KC156" s="120"/>
      <c r="KD156" s="120"/>
      <c r="KE156" s="120"/>
      <c r="KF156" s="120"/>
      <c r="KG156" s="120"/>
      <c r="KH156" s="120"/>
      <c r="KI156" s="120"/>
      <c r="KJ156" s="120"/>
      <c r="KK156" s="120"/>
      <c r="KL156" s="120"/>
      <c r="KM156" s="120"/>
      <c r="KN156" s="120"/>
      <c r="KO156" s="120"/>
      <c r="KP156" s="120"/>
      <c r="KQ156" s="120"/>
      <c r="KR156" s="120"/>
      <c r="KS156" s="120"/>
      <c r="KT156" s="120"/>
      <c r="KU156" s="120"/>
      <c r="KV156" s="120"/>
      <c r="KW156" s="120"/>
      <c r="KX156" s="120"/>
      <c r="KY156" s="120"/>
      <c r="KZ156" s="120"/>
      <c r="LA156" s="120"/>
      <c r="LB156" s="120"/>
      <c r="LC156" s="120"/>
      <c r="LD156" s="120"/>
      <c r="LE156" s="120"/>
      <c r="LF156" s="120"/>
      <c r="LG156" s="120"/>
      <c r="LH156" s="120"/>
      <c r="LI156" s="120"/>
      <c r="LJ156" s="120"/>
      <c r="LK156" s="120"/>
      <c r="LL156" s="120"/>
      <c r="LM156" s="120"/>
      <c r="LN156" s="120"/>
      <c r="LO156" s="120"/>
      <c r="LP156" s="120"/>
      <c r="LQ156" s="120"/>
      <c r="LR156" s="120"/>
      <c r="LS156" s="120"/>
      <c r="LT156" s="120"/>
      <c r="LU156" s="120"/>
      <c r="LV156" s="120"/>
      <c r="LW156" s="120"/>
      <c r="LX156" s="120"/>
      <c r="LY156" s="120"/>
      <c r="LZ156" s="120"/>
      <c r="MA156" s="120"/>
      <c r="MB156" s="120"/>
      <c r="MC156" s="120"/>
      <c r="MD156" s="120"/>
      <c r="ME156" s="120"/>
      <c r="MF156" s="120"/>
      <c r="MG156" s="120"/>
      <c r="MH156" s="120"/>
      <c r="MI156" s="120"/>
      <c r="MJ156" s="120"/>
      <c r="MK156" s="120"/>
      <c r="ML156" s="120"/>
      <c r="MM156" s="120"/>
      <c r="MN156" s="120"/>
      <c r="MO156" s="120"/>
      <c r="MP156" s="120"/>
      <c r="MQ156" s="120"/>
      <c r="MR156" s="120"/>
      <c r="MS156" s="120"/>
      <c r="MT156" s="120"/>
      <c r="MU156" s="120"/>
      <c r="MV156" s="120"/>
      <c r="MW156" s="120"/>
      <c r="MX156" s="120"/>
      <c r="MY156" s="120"/>
      <c r="MZ156" s="120"/>
      <c r="NA156" s="120"/>
      <c r="NB156" s="120"/>
      <c r="NC156" s="120"/>
      <c r="ND156" s="120"/>
      <c r="NE156" s="120"/>
      <c r="NF156" s="120"/>
      <c r="NG156" s="120"/>
      <c r="NH156" s="120"/>
      <c r="NI156" s="120"/>
      <c r="NJ156" s="120"/>
      <c r="NK156" s="120"/>
      <c r="NL156" s="120"/>
      <c r="NM156" s="120"/>
      <c r="NN156" s="120"/>
      <c r="NO156" s="120"/>
      <c r="NP156" s="120"/>
      <c r="NQ156" s="120"/>
      <c r="NR156" s="120"/>
      <c r="NS156" s="120"/>
      <c r="NT156" s="120"/>
      <c r="NU156" s="120"/>
      <c r="NV156" s="120"/>
      <c r="NW156" s="120"/>
      <c r="NX156" s="120"/>
      <c r="NY156" s="120"/>
      <c r="NZ156" s="120"/>
      <c r="OA156" s="120"/>
      <c r="OB156" s="120"/>
      <c r="OC156" s="120"/>
      <c r="OD156" s="120"/>
      <c r="OE156" s="120"/>
      <c r="OF156" s="120"/>
      <c r="OG156" s="120"/>
      <c r="OH156" s="120"/>
      <c r="OI156" s="120"/>
      <c r="OJ156" s="120"/>
      <c r="OK156" s="120"/>
      <c r="OL156" s="120"/>
      <c r="OM156" s="120"/>
      <c r="ON156" s="120"/>
      <c r="OO156" s="120"/>
      <c r="OP156" s="120"/>
      <c r="OQ156" s="120"/>
      <c r="OR156" s="120"/>
      <c r="OS156" s="120"/>
      <c r="OT156" s="120"/>
      <c r="OU156" s="120"/>
      <c r="OV156" s="120"/>
      <c r="OW156" s="120"/>
      <c r="OX156" s="120"/>
      <c r="OY156" s="120"/>
      <c r="OZ156" s="120"/>
      <c r="PA156" s="120"/>
      <c r="PB156" s="120"/>
      <c r="PC156" s="120"/>
      <c r="PD156" s="120"/>
      <c r="PE156" s="120"/>
      <c r="PF156" s="120"/>
      <c r="PG156" s="120"/>
      <c r="PH156" s="120"/>
      <c r="PI156" s="120"/>
      <c r="PJ156" s="120"/>
      <c r="PK156" s="120"/>
      <c r="PL156" s="120"/>
      <c r="PM156" s="120"/>
      <c r="PN156" s="120"/>
      <c r="PO156" s="120"/>
      <c r="PP156" s="120"/>
      <c r="PQ156" s="120"/>
      <c r="PR156" s="120"/>
      <c r="PS156" s="120"/>
      <c r="PT156" s="120"/>
      <c r="PU156" s="120"/>
      <c r="PV156" s="120"/>
      <c r="PW156" s="120"/>
      <c r="PX156" s="120"/>
      <c r="PY156" s="120"/>
      <c r="PZ156" s="120"/>
      <c r="QA156" s="120"/>
      <c r="QB156" s="120"/>
      <c r="QC156" s="120"/>
      <c r="QD156" s="120"/>
      <c r="QE156" s="120"/>
      <c r="QF156" s="120"/>
      <c r="QG156" s="120"/>
      <c r="QH156" s="120"/>
      <c r="QI156" s="120"/>
      <c r="QJ156" s="120"/>
      <c r="QK156" s="120"/>
      <c r="QL156" s="120"/>
      <c r="QM156" s="120"/>
      <c r="QN156" s="120"/>
      <c r="QO156" s="120"/>
      <c r="QP156" s="120"/>
      <c r="QQ156" s="120"/>
      <c r="QR156" s="120"/>
      <c r="QS156" s="120"/>
      <c r="QT156" s="120"/>
      <c r="QU156" s="120"/>
      <c r="QV156" s="120"/>
      <c r="QW156" s="120"/>
      <c r="QX156" s="120"/>
      <c r="QY156" s="120"/>
      <c r="QZ156" s="120"/>
      <c r="RA156" s="120"/>
      <c r="RB156" s="120"/>
      <c r="RC156" s="120"/>
      <c r="RD156" s="120"/>
      <c r="RE156" s="120"/>
      <c r="RF156" s="120"/>
      <c r="RG156" s="120"/>
      <c r="RH156" s="120"/>
      <c r="RI156" s="120"/>
      <c r="RJ156" s="120"/>
      <c r="RK156" s="120"/>
      <c r="RL156" s="120"/>
      <c r="RM156" s="120"/>
      <c r="RN156" s="120"/>
      <c r="RO156" s="120"/>
      <c r="RP156" s="120"/>
      <c r="RQ156" s="120"/>
      <c r="RR156" s="120"/>
      <c r="RS156" s="120"/>
      <c r="RT156" s="120"/>
      <c r="RU156" s="120"/>
      <c r="RV156" s="120"/>
      <c r="RW156" s="120"/>
      <c r="RX156" s="120"/>
      <c r="RY156" s="120"/>
      <c r="RZ156" s="120"/>
      <c r="SA156" s="120"/>
      <c r="SB156" s="120"/>
      <c r="SC156" s="120"/>
      <c r="SD156" s="120"/>
      <c r="SE156" s="120"/>
      <c r="SF156" s="120"/>
      <c r="SG156" s="120"/>
      <c r="SH156" s="120"/>
      <c r="SI156" s="120"/>
      <c r="SJ156" s="120"/>
      <c r="SK156" s="120"/>
      <c r="SL156" s="120"/>
      <c r="SM156" s="120"/>
      <c r="SN156" s="120"/>
      <c r="SO156" s="120"/>
      <c r="SP156" s="120"/>
      <c r="SQ156" s="120"/>
      <c r="SR156" s="120"/>
      <c r="SS156" s="120"/>
      <c r="ST156" s="120"/>
      <c r="SU156" s="120"/>
      <c r="SV156" s="120"/>
      <c r="SW156" s="120"/>
      <c r="SX156" s="120"/>
      <c r="SY156" s="120"/>
      <c r="SZ156" s="120"/>
      <c r="TA156" s="120"/>
      <c r="TB156" s="120"/>
      <c r="TC156" s="120"/>
      <c r="TD156" s="120"/>
      <c r="TE156" s="120"/>
      <c r="TF156" s="120"/>
      <c r="TG156" s="120"/>
      <c r="TH156" s="120"/>
      <c r="TI156" s="120"/>
      <c r="TJ156" s="120"/>
      <c r="TK156" s="120"/>
      <c r="TL156" s="120"/>
      <c r="TM156" s="120"/>
      <c r="TN156" s="120"/>
      <c r="TO156" s="120"/>
      <c r="TP156" s="120"/>
      <c r="TQ156" s="120"/>
      <c r="TR156" s="120"/>
      <c r="TS156" s="120"/>
      <c r="TT156" s="120"/>
      <c r="TU156" s="120"/>
      <c r="TV156" s="120"/>
      <c r="TW156" s="120"/>
      <c r="TX156" s="120"/>
      <c r="TY156" s="120"/>
      <c r="TZ156" s="120"/>
      <c r="UA156" s="120"/>
      <c r="UB156" s="120"/>
      <c r="UC156" s="120"/>
      <c r="UD156" s="120"/>
      <c r="UE156" s="120"/>
      <c r="UF156" s="120"/>
      <c r="UG156" s="120"/>
    </row>
    <row r="157" spans="1:553" s="243" customFormat="1" ht="36" customHeight="1" x14ac:dyDescent="0.25">
      <c r="A157" s="240" t="s">
        <v>95</v>
      </c>
      <c r="B157" s="244"/>
      <c r="C157" s="244"/>
      <c r="D157" s="244"/>
      <c r="E157" s="244"/>
      <c r="F157" s="244"/>
      <c r="G157" s="244"/>
      <c r="H157" s="244"/>
      <c r="I157" s="244"/>
      <c r="J157" s="244"/>
      <c r="K157" s="244"/>
      <c r="L157" s="244"/>
      <c r="M157" s="241"/>
      <c r="N157" s="241"/>
      <c r="O157" s="241"/>
      <c r="P157" s="241"/>
      <c r="Q157" s="244"/>
      <c r="R157" s="244"/>
      <c r="S157" s="244"/>
      <c r="T157" s="244"/>
      <c r="U157" s="241"/>
      <c r="V157" s="241"/>
      <c r="W157" s="241"/>
      <c r="X157" s="241"/>
      <c r="Y157" s="241"/>
      <c r="Z157" s="241"/>
      <c r="AA157" s="242"/>
      <c r="AB157" s="241"/>
      <c r="AC157" s="241"/>
      <c r="AD157" s="242"/>
      <c r="AE157" s="241"/>
      <c r="AF157" s="241"/>
      <c r="AG157" s="242"/>
      <c r="AH157" s="241"/>
      <c r="AI157" s="241"/>
      <c r="AJ157" s="242"/>
      <c r="AK157" s="241"/>
      <c r="AL157" s="241"/>
      <c r="AM157" s="242"/>
      <c r="AN157" s="241"/>
      <c r="AO157" s="241"/>
      <c r="AP157" s="242"/>
      <c r="AQ157" s="242"/>
      <c r="AR157" s="242"/>
      <c r="AS157" s="242"/>
      <c r="AT157" s="241"/>
      <c r="AU157" s="241"/>
      <c r="AV157" s="242"/>
      <c r="AW157" s="241"/>
      <c r="AX157" s="241"/>
      <c r="AY157" s="242"/>
      <c r="AZ157" s="241"/>
      <c r="BA157" s="241"/>
      <c r="BB157" s="242"/>
      <c r="BC157" s="242"/>
      <c r="BD157" s="242"/>
      <c r="BE157" s="242"/>
      <c r="BF157" s="241"/>
      <c r="BG157" s="241"/>
      <c r="BH157" s="242"/>
      <c r="BI157" s="29"/>
      <c r="BJ157" s="29"/>
      <c r="BK157" s="30"/>
      <c r="BL157" s="29"/>
      <c r="BM157" s="29"/>
      <c r="BN157" s="30"/>
      <c r="BO157" s="29"/>
      <c r="BP157" s="29"/>
      <c r="BQ157" s="30"/>
      <c r="BR157" s="29"/>
      <c r="BS157" s="29"/>
      <c r="BT157" s="30"/>
      <c r="BU157" s="29"/>
      <c r="BV157" s="29"/>
      <c r="BW157" s="30"/>
      <c r="BX157" s="29"/>
      <c r="BY157" s="29"/>
      <c r="BZ157" s="30"/>
      <c r="CA157" s="29"/>
      <c r="CB157" s="29"/>
      <c r="CC157" s="30"/>
      <c r="CD157" s="29"/>
      <c r="CE157" s="29"/>
      <c r="CF157" s="29"/>
      <c r="CG157" s="29"/>
      <c r="CH157" s="29"/>
      <c r="CI157" s="30"/>
      <c r="CJ157" s="29"/>
      <c r="CK157" s="29"/>
      <c r="CL157" s="29"/>
      <c r="CM157" s="29"/>
      <c r="CN157" s="29"/>
      <c r="CO157" s="29"/>
      <c r="CP157" s="29"/>
      <c r="CQ157" s="29"/>
      <c r="CR157" s="29"/>
      <c r="CS157" s="232"/>
      <c r="CT157" s="232"/>
      <c r="CU157" s="232"/>
      <c r="CV157" s="232"/>
      <c r="CW157" s="232"/>
      <c r="CX157" s="232"/>
      <c r="CY157" s="232"/>
      <c r="CZ157" s="232"/>
      <c r="DA157" s="232"/>
      <c r="DB157" s="232"/>
      <c r="DC157" s="232"/>
      <c r="DD157" s="232"/>
      <c r="DE157" s="232"/>
      <c r="DF157" s="232"/>
      <c r="DG157" s="232"/>
      <c r="DH157" s="232"/>
      <c r="DI157" s="232"/>
      <c r="DJ157" s="232"/>
      <c r="DK157" s="232"/>
      <c r="DL157" s="232"/>
      <c r="DM157" s="232"/>
      <c r="DN157" s="232"/>
      <c r="DO157" s="232"/>
      <c r="DP157" s="232"/>
      <c r="DQ157" s="232"/>
      <c r="DR157" s="232"/>
      <c r="DS157" s="232"/>
      <c r="DT157" s="232"/>
      <c r="DU157" s="232"/>
      <c r="DV157" s="232"/>
      <c r="DW157" s="232"/>
      <c r="DX157" s="232"/>
      <c r="DY157" s="232"/>
      <c r="DZ157" s="232"/>
      <c r="EA157" s="232"/>
      <c r="EB157" s="232"/>
      <c r="EC157" s="232"/>
      <c r="ED157" s="232"/>
      <c r="EE157" s="232"/>
      <c r="EF157" s="232"/>
      <c r="EG157" s="232"/>
      <c r="EH157" s="232"/>
      <c r="EI157" s="232"/>
      <c r="EJ157" s="232"/>
      <c r="EK157" s="232"/>
      <c r="EL157" s="232"/>
      <c r="EM157" s="232"/>
      <c r="EN157" s="232"/>
      <c r="EO157" s="232"/>
      <c r="EP157" s="232"/>
      <c r="EQ157" s="232"/>
      <c r="ER157" s="232"/>
      <c r="ES157" s="232"/>
      <c r="ET157" s="232"/>
      <c r="EU157" s="232"/>
      <c r="EV157" s="232"/>
      <c r="EW157" s="232"/>
      <c r="EX157" s="232"/>
      <c r="EY157" s="232"/>
      <c r="EZ157" s="232"/>
      <c r="FA157" s="232"/>
      <c r="FB157" s="232"/>
      <c r="FC157" s="232"/>
      <c r="FD157" s="232"/>
      <c r="FE157" s="232"/>
      <c r="FF157" s="232"/>
      <c r="FG157" s="232"/>
      <c r="FH157" s="232"/>
      <c r="FI157" s="232"/>
      <c r="FJ157" s="232"/>
      <c r="FK157" s="232"/>
      <c r="FL157" s="232"/>
      <c r="FM157" s="232"/>
      <c r="FN157" s="232"/>
      <c r="FO157" s="232"/>
      <c r="FP157" s="232"/>
      <c r="FQ157" s="232"/>
      <c r="FR157" s="232"/>
      <c r="FS157" s="232"/>
      <c r="FT157" s="232"/>
      <c r="FU157" s="232"/>
      <c r="FV157" s="232"/>
      <c r="FW157" s="232"/>
      <c r="FX157" s="232"/>
      <c r="FY157" s="232"/>
      <c r="FZ157" s="232"/>
      <c r="GA157" s="232"/>
      <c r="GB157" s="232"/>
      <c r="GC157" s="120"/>
      <c r="GD157" s="120"/>
      <c r="GE157" s="120"/>
      <c r="GF157" s="120"/>
      <c r="GG157" s="120"/>
      <c r="GH157" s="120"/>
      <c r="GI157" s="120"/>
      <c r="GJ157" s="120"/>
      <c r="GK157" s="120"/>
      <c r="GL157" s="120"/>
      <c r="GM157" s="120"/>
      <c r="GN157" s="120"/>
      <c r="GO157" s="120"/>
      <c r="GP157" s="120"/>
      <c r="GQ157" s="120"/>
      <c r="GR157" s="120"/>
      <c r="GS157" s="120"/>
      <c r="GT157" s="120"/>
      <c r="GU157" s="120"/>
      <c r="GV157" s="120"/>
      <c r="GW157" s="120"/>
      <c r="GX157" s="120"/>
      <c r="GY157" s="120"/>
      <c r="GZ157" s="120"/>
      <c r="HA157" s="120"/>
      <c r="HB157" s="120"/>
      <c r="HC157" s="120"/>
      <c r="HD157" s="120"/>
      <c r="HE157" s="120"/>
      <c r="HF157" s="120"/>
      <c r="HG157" s="120"/>
      <c r="HH157" s="120"/>
      <c r="HI157" s="120"/>
      <c r="HJ157" s="120"/>
      <c r="HK157" s="120"/>
      <c r="HL157" s="120"/>
      <c r="HM157" s="120"/>
      <c r="HN157" s="120"/>
      <c r="HO157" s="120"/>
      <c r="HP157" s="120"/>
      <c r="HQ157" s="120"/>
      <c r="HR157" s="120"/>
      <c r="HS157" s="120"/>
      <c r="HT157" s="120"/>
      <c r="HU157" s="120"/>
      <c r="HV157" s="120"/>
      <c r="HW157" s="120"/>
      <c r="HX157" s="120"/>
      <c r="HY157" s="120"/>
      <c r="HZ157" s="120"/>
      <c r="IA157" s="120"/>
      <c r="IB157" s="120"/>
      <c r="IC157" s="120"/>
      <c r="ID157" s="120"/>
      <c r="IE157" s="120"/>
      <c r="IF157" s="120"/>
      <c r="IG157" s="120"/>
      <c r="IH157" s="120"/>
      <c r="II157" s="120"/>
      <c r="IJ157" s="120"/>
      <c r="IK157" s="120"/>
      <c r="IL157" s="120"/>
      <c r="IM157" s="120"/>
      <c r="IN157" s="120"/>
      <c r="IO157" s="120"/>
      <c r="IP157" s="120"/>
      <c r="IQ157" s="120"/>
      <c r="IR157" s="120"/>
      <c r="IS157" s="120"/>
      <c r="IT157" s="120"/>
      <c r="IU157" s="120"/>
      <c r="IV157" s="120"/>
      <c r="IW157" s="120"/>
      <c r="IX157" s="120"/>
      <c r="IY157" s="120"/>
      <c r="IZ157" s="120"/>
      <c r="JA157" s="120"/>
      <c r="JB157" s="120"/>
      <c r="JC157" s="120"/>
      <c r="JD157" s="120"/>
      <c r="JE157" s="120"/>
      <c r="JF157" s="120"/>
      <c r="JG157" s="120"/>
      <c r="JH157" s="120"/>
      <c r="JI157" s="120"/>
      <c r="JJ157" s="120"/>
      <c r="JK157" s="120"/>
      <c r="JL157" s="120"/>
      <c r="JM157" s="120"/>
      <c r="JN157" s="120"/>
      <c r="JO157" s="120"/>
      <c r="JP157" s="120"/>
      <c r="JQ157" s="120"/>
      <c r="JR157" s="120"/>
      <c r="JS157" s="120"/>
      <c r="JT157" s="120"/>
      <c r="JU157" s="120"/>
      <c r="JV157" s="120"/>
      <c r="JW157" s="120"/>
      <c r="JX157" s="120"/>
      <c r="JY157" s="120"/>
      <c r="JZ157" s="120"/>
      <c r="KA157" s="120"/>
      <c r="KB157" s="120"/>
      <c r="KC157" s="120"/>
      <c r="KD157" s="120"/>
      <c r="KE157" s="120"/>
      <c r="KF157" s="120"/>
      <c r="KG157" s="120"/>
      <c r="KH157" s="120"/>
      <c r="KI157" s="120"/>
      <c r="KJ157" s="120"/>
      <c r="KK157" s="120"/>
      <c r="KL157" s="120"/>
      <c r="KM157" s="120"/>
      <c r="KN157" s="120"/>
      <c r="KO157" s="120"/>
      <c r="KP157" s="120"/>
      <c r="KQ157" s="120"/>
      <c r="KR157" s="120"/>
      <c r="KS157" s="120"/>
      <c r="KT157" s="120"/>
      <c r="KU157" s="120"/>
      <c r="KV157" s="120"/>
      <c r="KW157" s="120"/>
      <c r="KX157" s="120"/>
      <c r="KY157" s="120"/>
      <c r="KZ157" s="120"/>
      <c r="LA157" s="120"/>
      <c r="LB157" s="120"/>
      <c r="LC157" s="120"/>
      <c r="LD157" s="120"/>
      <c r="LE157" s="120"/>
      <c r="LF157" s="120"/>
      <c r="LG157" s="120"/>
      <c r="LH157" s="120"/>
      <c r="LI157" s="120"/>
      <c r="LJ157" s="120"/>
      <c r="LK157" s="120"/>
      <c r="LL157" s="120"/>
      <c r="LM157" s="120"/>
      <c r="LN157" s="120"/>
      <c r="LO157" s="120"/>
      <c r="LP157" s="120"/>
      <c r="LQ157" s="120"/>
      <c r="LR157" s="120"/>
      <c r="LS157" s="120"/>
      <c r="LT157" s="120"/>
      <c r="LU157" s="120"/>
      <c r="LV157" s="120"/>
      <c r="LW157" s="120"/>
      <c r="LX157" s="120"/>
      <c r="LY157" s="120"/>
      <c r="LZ157" s="120"/>
      <c r="MA157" s="120"/>
      <c r="MB157" s="120"/>
      <c r="MC157" s="120"/>
      <c r="MD157" s="120"/>
      <c r="ME157" s="120"/>
      <c r="MF157" s="120"/>
      <c r="MG157" s="120"/>
      <c r="MH157" s="120"/>
      <c r="MI157" s="120"/>
      <c r="MJ157" s="120"/>
      <c r="MK157" s="120"/>
      <c r="ML157" s="120"/>
      <c r="MM157" s="120"/>
      <c r="MN157" s="120"/>
      <c r="MO157" s="120"/>
      <c r="MP157" s="120"/>
      <c r="MQ157" s="120"/>
      <c r="MR157" s="120"/>
      <c r="MS157" s="120"/>
      <c r="MT157" s="120"/>
      <c r="MU157" s="120"/>
      <c r="MV157" s="120"/>
      <c r="MW157" s="120"/>
      <c r="MX157" s="120"/>
      <c r="MY157" s="120"/>
      <c r="MZ157" s="120"/>
      <c r="NA157" s="120"/>
      <c r="NB157" s="120"/>
      <c r="NC157" s="120"/>
      <c r="ND157" s="120"/>
      <c r="NE157" s="120"/>
      <c r="NF157" s="120"/>
      <c r="NG157" s="120"/>
      <c r="NH157" s="120"/>
      <c r="NI157" s="120"/>
      <c r="NJ157" s="120"/>
      <c r="NK157" s="120"/>
      <c r="NL157" s="120"/>
      <c r="NM157" s="120"/>
      <c r="NN157" s="120"/>
      <c r="NO157" s="120"/>
      <c r="NP157" s="120"/>
      <c r="NQ157" s="120"/>
      <c r="NR157" s="120"/>
      <c r="NS157" s="120"/>
      <c r="NT157" s="120"/>
      <c r="NU157" s="120"/>
      <c r="NV157" s="120"/>
      <c r="NW157" s="120"/>
      <c r="NX157" s="120"/>
      <c r="NY157" s="120"/>
      <c r="NZ157" s="120"/>
      <c r="OA157" s="120"/>
      <c r="OB157" s="120"/>
      <c r="OC157" s="120"/>
      <c r="OD157" s="120"/>
      <c r="OE157" s="120"/>
      <c r="OF157" s="120"/>
      <c r="OG157" s="120"/>
      <c r="OH157" s="120"/>
      <c r="OI157" s="120"/>
      <c r="OJ157" s="120"/>
      <c r="OK157" s="120"/>
      <c r="OL157" s="120"/>
      <c r="OM157" s="120"/>
      <c r="ON157" s="120"/>
      <c r="OO157" s="120"/>
      <c r="OP157" s="120"/>
      <c r="OQ157" s="120"/>
      <c r="OR157" s="120"/>
      <c r="OS157" s="120"/>
      <c r="OT157" s="120"/>
      <c r="OU157" s="120"/>
      <c r="OV157" s="120"/>
      <c r="OW157" s="120"/>
      <c r="OX157" s="120"/>
      <c r="OY157" s="120"/>
      <c r="OZ157" s="120"/>
      <c r="PA157" s="120"/>
      <c r="PB157" s="120"/>
      <c r="PC157" s="120"/>
      <c r="PD157" s="120"/>
      <c r="PE157" s="120"/>
      <c r="PF157" s="120"/>
      <c r="PG157" s="120"/>
      <c r="PH157" s="120"/>
      <c r="PI157" s="120"/>
      <c r="PJ157" s="120"/>
      <c r="PK157" s="120"/>
      <c r="PL157" s="120"/>
      <c r="PM157" s="120"/>
      <c r="PN157" s="120"/>
      <c r="PO157" s="120"/>
      <c r="PP157" s="120"/>
      <c r="PQ157" s="120"/>
      <c r="PR157" s="120"/>
      <c r="PS157" s="120"/>
      <c r="PT157" s="120"/>
      <c r="PU157" s="120"/>
      <c r="PV157" s="120"/>
      <c r="PW157" s="120"/>
      <c r="PX157" s="120"/>
      <c r="PY157" s="120"/>
      <c r="PZ157" s="120"/>
      <c r="QA157" s="120"/>
      <c r="QB157" s="120"/>
      <c r="QC157" s="120"/>
      <c r="QD157" s="120"/>
      <c r="QE157" s="120"/>
      <c r="QF157" s="120"/>
      <c r="QG157" s="120"/>
      <c r="QH157" s="120"/>
      <c r="QI157" s="120"/>
      <c r="QJ157" s="120"/>
      <c r="QK157" s="120"/>
      <c r="QL157" s="120"/>
      <c r="QM157" s="120"/>
      <c r="QN157" s="120"/>
      <c r="QO157" s="120"/>
      <c r="QP157" s="120"/>
      <c r="QQ157" s="120"/>
      <c r="QR157" s="120"/>
      <c r="QS157" s="120"/>
      <c r="QT157" s="120"/>
      <c r="QU157" s="120"/>
      <c r="QV157" s="120"/>
      <c r="QW157" s="120"/>
      <c r="QX157" s="120"/>
      <c r="QY157" s="120"/>
      <c r="QZ157" s="120"/>
      <c r="RA157" s="120"/>
      <c r="RB157" s="120"/>
      <c r="RC157" s="120"/>
      <c r="RD157" s="120"/>
      <c r="RE157" s="120"/>
      <c r="RF157" s="120"/>
      <c r="RG157" s="120"/>
      <c r="RH157" s="120"/>
      <c r="RI157" s="120"/>
      <c r="RJ157" s="120"/>
      <c r="RK157" s="120"/>
      <c r="RL157" s="120"/>
      <c r="RM157" s="120"/>
      <c r="RN157" s="120"/>
      <c r="RO157" s="120"/>
      <c r="RP157" s="120"/>
      <c r="RQ157" s="120"/>
      <c r="RR157" s="120"/>
      <c r="RS157" s="120"/>
      <c r="RT157" s="120"/>
      <c r="RU157" s="120"/>
      <c r="RV157" s="120"/>
      <c r="RW157" s="120"/>
      <c r="RX157" s="120"/>
      <c r="RY157" s="120"/>
      <c r="RZ157" s="120"/>
      <c r="SA157" s="120"/>
      <c r="SB157" s="120"/>
      <c r="SC157" s="120"/>
      <c r="SD157" s="120"/>
      <c r="SE157" s="120"/>
      <c r="SF157" s="120"/>
      <c r="SG157" s="120"/>
      <c r="SH157" s="120"/>
      <c r="SI157" s="120"/>
      <c r="SJ157" s="120"/>
      <c r="SK157" s="120"/>
      <c r="SL157" s="120"/>
      <c r="SM157" s="120"/>
      <c r="SN157" s="120"/>
      <c r="SO157" s="120"/>
      <c r="SP157" s="120"/>
      <c r="SQ157" s="120"/>
      <c r="SR157" s="120"/>
      <c r="SS157" s="120"/>
      <c r="ST157" s="120"/>
      <c r="SU157" s="120"/>
      <c r="SV157" s="120"/>
      <c r="SW157" s="120"/>
      <c r="SX157" s="120"/>
      <c r="SY157" s="120"/>
      <c r="SZ157" s="120"/>
      <c r="TA157" s="120"/>
      <c r="TB157" s="120"/>
      <c r="TC157" s="120"/>
      <c r="TD157" s="120"/>
      <c r="TE157" s="120"/>
      <c r="TF157" s="120"/>
      <c r="TG157" s="120"/>
      <c r="TH157" s="120"/>
      <c r="TI157" s="120"/>
      <c r="TJ157" s="120"/>
      <c r="TK157" s="120"/>
      <c r="TL157" s="120"/>
      <c r="TM157" s="120"/>
      <c r="TN157" s="120"/>
      <c r="TO157" s="120"/>
      <c r="TP157" s="120"/>
      <c r="TQ157" s="120"/>
      <c r="TR157" s="120"/>
      <c r="TS157" s="120"/>
      <c r="TT157" s="120"/>
      <c r="TU157" s="120"/>
      <c r="TV157" s="120"/>
      <c r="TW157" s="120"/>
      <c r="TX157" s="120"/>
      <c r="TY157" s="120"/>
      <c r="TZ157" s="120"/>
      <c r="UA157" s="120"/>
      <c r="UB157" s="120"/>
      <c r="UC157" s="120"/>
      <c r="UD157" s="120"/>
      <c r="UE157" s="120"/>
      <c r="UF157" s="120"/>
      <c r="UG157" s="120"/>
    </row>
    <row r="158" spans="1:553" s="243" customFormat="1" ht="37.5" x14ac:dyDescent="0.25">
      <c r="A158" s="239" t="s">
        <v>293</v>
      </c>
      <c r="B158" s="244">
        <v>0</v>
      </c>
      <c r="C158" s="244">
        <v>0</v>
      </c>
      <c r="D158" s="244">
        <v>0</v>
      </c>
      <c r="E158" s="244">
        <v>0</v>
      </c>
      <c r="F158" s="244">
        <v>0</v>
      </c>
      <c r="G158" s="244">
        <v>0</v>
      </c>
      <c r="H158" s="244">
        <v>0</v>
      </c>
      <c r="I158" s="244">
        <v>0</v>
      </c>
      <c r="J158" s="244">
        <v>0</v>
      </c>
      <c r="K158" s="244">
        <v>0</v>
      </c>
      <c r="L158" s="244">
        <v>0</v>
      </c>
      <c r="M158" s="244">
        <v>0</v>
      </c>
      <c r="N158" s="244">
        <v>0</v>
      </c>
      <c r="O158" s="244">
        <f>N158+M158</f>
        <v>0</v>
      </c>
      <c r="P158" s="244"/>
      <c r="Q158" s="244">
        <v>0</v>
      </c>
      <c r="R158" s="244">
        <v>0</v>
      </c>
      <c r="S158" s="244">
        <v>0</v>
      </c>
      <c r="T158" s="244">
        <v>0</v>
      </c>
      <c r="U158" s="244">
        <v>0</v>
      </c>
      <c r="V158" s="244">
        <v>0</v>
      </c>
      <c r="W158" s="244">
        <v>0</v>
      </c>
      <c r="X158" s="244">
        <v>0</v>
      </c>
      <c r="Y158" s="244">
        <v>0</v>
      </c>
      <c r="Z158" s="244">
        <v>0</v>
      </c>
      <c r="AA158" s="245">
        <f>SUM(Y158:Z158)</f>
        <v>0</v>
      </c>
      <c r="AB158" s="244">
        <v>0.1</v>
      </c>
      <c r="AC158" s="244">
        <v>0</v>
      </c>
      <c r="AD158" s="245">
        <f>AC158+AB158</f>
        <v>0.1</v>
      </c>
      <c r="AE158" s="244">
        <v>0.1</v>
      </c>
      <c r="AF158" s="244">
        <v>0</v>
      </c>
      <c r="AG158" s="245">
        <f t="shared" si="106"/>
        <v>0.1</v>
      </c>
      <c r="AH158" s="244">
        <v>0.1</v>
      </c>
      <c r="AI158" s="244">
        <v>0</v>
      </c>
      <c r="AJ158" s="245">
        <f t="shared" si="107"/>
        <v>0.1</v>
      </c>
      <c r="AK158" s="244">
        <v>0.1</v>
      </c>
      <c r="AL158" s="244"/>
      <c r="AM158" s="245">
        <f t="shared" si="108"/>
        <v>0.1</v>
      </c>
      <c r="AN158" s="246"/>
      <c r="AO158" s="246"/>
      <c r="AP158" s="247"/>
      <c r="AQ158" s="246"/>
      <c r="AR158" s="246"/>
      <c r="AS158" s="247"/>
      <c r="AT158" s="246"/>
      <c r="AU158" s="246"/>
      <c r="AV158" s="247"/>
      <c r="AW158" s="246"/>
      <c r="AX158" s="246"/>
      <c r="AY158" s="247"/>
      <c r="AZ158" s="246"/>
      <c r="BA158" s="246"/>
      <c r="BB158" s="247"/>
      <c r="BC158" s="247"/>
      <c r="BD158" s="247"/>
      <c r="BE158" s="247"/>
      <c r="BF158" s="246"/>
      <c r="BG158" s="246"/>
      <c r="BH158" s="247"/>
      <c r="BI158" s="146"/>
      <c r="BJ158" s="146"/>
      <c r="BK158" s="185"/>
      <c r="BL158" s="146"/>
      <c r="BM158" s="146"/>
      <c r="BN158" s="185"/>
      <c r="BO158" s="146"/>
      <c r="BP158" s="146"/>
      <c r="BQ158" s="185"/>
      <c r="BR158" s="146"/>
      <c r="BS158" s="146"/>
      <c r="BT158" s="185"/>
      <c r="BU158" s="146"/>
      <c r="BV158" s="146"/>
      <c r="BW158" s="185"/>
      <c r="BX158" s="146"/>
      <c r="BY158" s="146"/>
      <c r="BZ158" s="185"/>
      <c r="CA158" s="146"/>
      <c r="CB158" s="146"/>
      <c r="CC158" s="185"/>
      <c r="CD158" s="146"/>
      <c r="CE158" s="146"/>
      <c r="CF158" s="146"/>
      <c r="CG158" s="146"/>
      <c r="CH158" s="146"/>
      <c r="CI158" s="185"/>
      <c r="CJ158" s="146"/>
      <c r="CK158" s="146"/>
      <c r="CL158" s="146"/>
      <c r="CM158" s="146"/>
      <c r="CN158" s="146"/>
      <c r="CO158" s="146"/>
      <c r="CP158" s="146"/>
      <c r="CQ158" s="146"/>
      <c r="CR158" s="146"/>
      <c r="CS158" s="232"/>
      <c r="CT158" s="232"/>
      <c r="CU158" s="232"/>
      <c r="CV158" s="232"/>
      <c r="CW158" s="232"/>
      <c r="CX158" s="232"/>
      <c r="CY158" s="232"/>
      <c r="CZ158" s="232"/>
      <c r="DA158" s="232"/>
      <c r="DB158" s="232"/>
      <c r="DC158" s="232"/>
      <c r="DD158" s="232"/>
      <c r="DE158" s="232"/>
      <c r="DF158" s="232"/>
      <c r="DG158" s="232"/>
      <c r="DH158" s="232"/>
      <c r="DI158" s="232"/>
      <c r="DJ158" s="232"/>
      <c r="DK158" s="232"/>
      <c r="DL158" s="232"/>
      <c r="DM158" s="232"/>
      <c r="DN158" s="232"/>
      <c r="DO158" s="232"/>
      <c r="DP158" s="232"/>
      <c r="DQ158" s="232"/>
      <c r="DR158" s="232"/>
      <c r="DS158" s="232"/>
      <c r="DT158" s="232"/>
      <c r="DU158" s="232"/>
      <c r="DV158" s="232"/>
      <c r="DW158" s="232"/>
      <c r="DX158" s="232"/>
      <c r="DY158" s="232"/>
      <c r="DZ158" s="232"/>
      <c r="EA158" s="232"/>
      <c r="EB158" s="232"/>
      <c r="EC158" s="232"/>
      <c r="ED158" s="232"/>
      <c r="EE158" s="232"/>
      <c r="EF158" s="232"/>
      <c r="EG158" s="232"/>
      <c r="EH158" s="232"/>
      <c r="EI158" s="232"/>
      <c r="EJ158" s="232"/>
      <c r="EK158" s="232"/>
      <c r="EL158" s="232"/>
      <c r="EM158" s="232"/>
      <c r="EN158" s="232"/>
      <c r="EO158" s="232"/>
      <c r="EP158" s="232"/>
      <c r="EQ158" s="232"/>
      <c r="ER158" s="232"/>
      <c r="ES158" s="232"/>
      <c r="ET158" s="232"/>
      <c r="EU158" s="232"/>
      <c r="EV158" s="232"/>
      <c r="EW158" s="232"/>
      <c r="EX158" s="232"/>
      <c r="EY158" s="232"/>
      <c r="EZ158" s="232"/>
      <c r="FA158" s="232"/>
      <c r="FB158" s="232"/>
      <c r="FC158" s="232"/>
      <c r="FD158" s="232"/>
      <c r="FE158" s="232"/>
      <c r="FF158" s="232"/>
      <c r="FG158" s="232"/>
      <c r="FH158" s="232"/>
      <c r="FI158" s="232"/>
      <c r="FJ158" s="232"/>
      <c r="FK158" s="232"/>
      <c r="FL158" s="232"/>
      <c r="FM158" s="232"/>
      <c r="FN158" s="232"/>
      <c r="FO158" s="232"/>
      <c r="FP158" s="232"/>
      <c r="FQ158" s="232"/>
      <c r="FR158" s="232"/>
      <c r="FS158" s="232"/>
      <c r="FT158" s="232"/>
      <c r="FU158" s="232"/>
      <c r="FV158" s="232"/>
      <c r="FW158" s="232"/>
      <c r="FX158" s="232"/>
      <c r="FY158" s="232"/>
      <c r="FZ158" s="232"/>
      <c r="GA158" s="232"/>
      <c r="GB158" s="232"/>
      <c r="GC158" s="120"/>
      <c r="GD158" s="120"/>
      <c r="GE158" s="120"/>
      <c r="GF158" s="120"/>
      <c r="GG158" s="120"/>
      <c r="GH158" s="120"/>
      <c r="GI158" s="120"/>
      <c r="GJ158" s="120"/>
      <c r="GK158" s="120"/>
      <c r="GL158" s="120"/>
      <c r="GM158" s="120"/>
      <c r="GN158" s="120"/>
      <c r="GO158" s="120"/>
      <c r="GP158" s="120"/>
      <c r="GQ158" s="120"/>
      <c r="GR158" s="120"/>
      <c r="GS158" s="120"/>
      <c r="GT158" s="120"/>
      <c r="GU158" s="120"/>
      <c r="GV158" s="120"/>
      <c r="GW158" s="120"/>
      <c r="GX158" s="120"/>
      <c r="GY158" s="120"/>
      <c r="GZ158" s="120"/>
      <c r="HA158" s="120"/>
      <c r="HB158" s="120"/>
      <c r="HC158" s="120"/>
      <c r="HD158" s="120"/>
      <c r="HE158" s="120"/>
      <c r="HF158" s="120"/>
      <c r="HG158" s="120"/>
      <c r="HH158" s="120"/>
      <c r="HI158" s="120"/>
      <c r="HJ158" s="120"/>
      <c r="HK158" s="120"/>
      <c r="HL158" s="120"/>
      <c r="HM158" s="120"/>
      <c r="HN158" s="120"/>
      <c r="HO158" s="120"/>
      <c r="HP158" s="120"/>
      <c r="HQ158" s="120"/>
      <c r="HR158" s="120"/>
      <c r="HS158" s="120"/>
      <c r="HT158" s="120"/>
      <c r="HU158" s="120"/>
      <c r="HV158" s="120"/>
      <c r="HW158" s="120"/>
      <c r="HX158" s="120"/>
      <c r="HY158" s="120"/>
      <c r="HZ158" s="120"/>
      <c r="IA158" s="120"/>
      <c r="IB158" s="120"/>
      <c r="IC158" s="120"/>
      <c r="ID158" s="120"/>
      <c r="IE158" s="120"/>
      <c r="IF158" s="120"/>
      <c r="IG158" s="120"/>
      <c r="IH158" s="120"/>
      <c r="II158" s="120"/>
      <c r="IJ158" s="120"/>
      <c r="IK158" s="120"/>
      <c r="IL158" s="120"/>
      <c r="IM158" s="120"/>
      <c r="IN158" s="120"/>
      <c r="IO158" s="120"/>
      <c r="IP158" s="120"/>
      <c r="IQ158" s="120"/>
      <c r="IR158" s="120"/>
      <c r="IS158" s="120"/>
      <c r="IT158" s="120"/>
      <c r="IU158" s="120"/>
      <c r="IV158" s="120"/>
      <c r="IW158" s="120"/>
      <c r="IX158" s="120"/>
      <c r="IY158" s="120"/>
      <c r="IZ158" s="120"/>
      <c r="JA158" s="120"/>
      <c r="JB158" s="120"/>
      <c r="JC158" s="120"/>
      <c r="JD158" s="120"/>
      <c r="JE158" s="120"/>
      <c r="JF158" s="120"/>
      <c r="JG158" s="120"/>
      <c r="JH158" s="120"/>
      <c r="JI158" s="120"/>
      <c r="JJ158" s="120"/>
      <c r="JK158" s="120"/>
      <c r="JL158" s="120"/>
      <c r="JM158" s="120"/>
      <c r="JN158" s="120"/>
      <c r="JO158" s="120"/>
      <c r="JP158" s="120"/>
      <c r="JQ158" s="120"/>
      <c r="JR158" s="120"/>
      <c r="JS158" s="120"/>
      <c r="JT158" s="120"/>
      <c r="JU158" s="120"/>
      <c r="JV158" s="120"/>
      <c r="JW158" s="120"/>
      <c r="JX158" s="120"/>
      <c r="JY158" s="120"/>
      <c r="JZ158" s="120"/>
      <c r="KA158" s="120"/>
      <c r="KB158" s="120"/>
      <c r="KC158" s="120"/>
      <c r="KD158" s="120"/>
      <c r="KE158" s="120"/>
      <c r="KF158" s="120"/>
      <c r="KG158" s="120"/>
      <c r="KH158" s="120"/>
      <c r="KI158" s="120"/>
      <c r="KJ158" s="120"/>
      <c r="KK158" s="120"/>
      <c r="KL158" s="120"/>
      <c r="KM158" s="120"/>
      <c r="KN158" s="120"/>
      <c r="KO158" s="120"/>
      <c r="KP158" s="120"/>
      <c r="KQ158" s="120"/>
      <c r="KR158" s="120"/>
      <c r="KS158" s="120"/>
      <c r="KT158" s="120"/>
      <c r="KU158" s="120"/>
      <c r="KV158" s="120"/>
      <c r="KW158" s="120"/>
      <c r="KX158" s="120"/>
      <c r="KY158" s="120"/>
      <c r="KZ158" s="120"/>
      <c r="LA158" s="120"/>
      <c r="LB158" s="120"/>
      <c r="LC158" s="120"/>
      <c r="LD158" s="120"/>
      <c r="LE158" s="120"/>
      <c r="LF158" s="120"/>
      <c r="LG158" s="120"/>
      <c r="LH158" s="120"/>
      <c r="LI158" s="120"/>
      <c r="LJ158" s="120"/>
      <c r="LK158" s="120"/>
      <c r="LL158" s="120"/>
      <c r="LM158" s="120"/>
      <c r="LN158" s="120"/>
      <c r="LO158" s="120"/>
      <c r="LP158" s="120"/>
      <c r="LQ158" s="120"/>
      <c r="LR158" s="120"/>
      <c r="LS158" s="120"/>
      <c r="LT158" s="120"/>
      <c r="LU158" s="120"/>
      <c r="LV158" s="120"/>
      <c r="LW158" s="120"/>
      <c r="LX158" s="120"/>
      <c r="LY158" s="120"/>
      <c r="LZ158" s="120"/>
      <c r="MA158" s="120"/>
      <c r="MB158" s="120"/>
      <c r="MC158" s="120"/>
      <c r="MD158" s="120"/>
      <c r="ME158" s="120"/>
      <c r="MF158" s="120"/>
      <c r="MG158" s="120"/>
      <c r="MH158" s="120"/>
      <c r="MI158" s="120"/>
      <c r="MJ158" s="120"/>
      <c r="MK158" s="120"/>
      <c r="ML158" s="120"/>
      <c r="MM158" s="120"/>
      <c r="MN158" s="120"/>
      <c r="MO158" s="120"/>
      <c r="MP158" s="120"/>
      <c r="MQ158" s="120"/>
      <c r="MR158" s="120"/>
      <c r="MS158" s="120"/>
      <c r="MT158" s="120"/>
      <c r="MU158" s="120"/>
      <c r="MV158" s="120"/>
      <c r="MW158" s="120"/>
      <c r="MX158" s="120"/>
      <c r="MY158" s="120"/>
      <c r="MZ158" s="120"/>
      <c r="NA158" s="120"/>
      <c r="NB158" s="120"/>
      <c r="NC158" s="120"/>
      <c r="ND158" s="120"/>
      <c r="NE158" s="120"/>
      <c r="NF158" s="120"/>
      <c r="NG158" s="120"/>
      <c r="NH158" s="120"/>
      <c r="NI158" s="120"/>
      <c r="NJ158" s="120"/>
      <c r="NK158" s="120"/>
      <c r="NL158" s="120"/>
      <c r="NM158" s="120"/>
      <c r="NN158" s="120"/>
      <c r="NO158" s="120"/>
      <c r="NP158" s="120"/>
      <c r="NQ158" s="120"/>
      <c r="NR158" s="120"/>
      <c r="NS158" s="120"/>
      <c r="NT158" s="120"/>
      <c r="NU158" s="120"/>
      <c r="NV158" s="120"/>
      <c r="NW158" s="120"/>
      <c r="NX158" s="120"/>
      <c r="NY158" s="120"/>
      <c r="NZ158" s="120"/>
      <c r="OA158" s="120"/>
      <c r="OB158" s="120"/>
      <c r="OC158" s="120"/>
      <c r="OD158" s="120"/>
      <c r="OE158" s="120"/>
      <c r="OF158" s="120"/>
      <c r="OG158" s="120"/>
      <c r="OH158" s="120"/>
      <c r="OI158" s="120"/>
      <c r="OJ158" s="120"/>
      <c r="OK158" s="120"/>
      <c r="OL158" s="120"/>
      <c r="OM158" s="120"/>
      <c r="ON158" s="120"/>
      <c r="OO158" s="120"/>
      <c r="OP158" s="120"/>
      <c r="OQ158" s="120"/>
      <c r="OR158" s="120"/>
      <c r="OS158" s="120"/>
      <c r="OT158" s="120"/>
      <c r="OU158" s="120"/>
      <c r="OV158" s="120"/>
      <c r="OW158" s="120"/>
      <c r="OX158" s="120"/>
      <c r="OY158" s="120"/>
      <c r="OZ158" s="120"/>
      <c r="PA158" s="120"/>
      <c r="PB158" s="120"/>
      <c r="PC158" s="120"/>
      <c r="PD158" s="120"/>
      <c r="PE158" s="120"/>
      <c r="PF158" s="120"/>
      <c r="PG158" s="120"/>
      <c r="PH158" s="120"/>
      <c r="PI158" s="120"/>
      <c r="PJ158" s="120"/>
      <c r="PK158" s="120"/>
      <c r="PL158" s="120"/>
      <c r="PM158" s="120"/>
      <c r="PN158" s="120"/>
      <c r="PO158" s="120"/>
      <c r="PP158" s="120"/>
      <c r="PQ158" s="120"/>
      <c r="PR158" s="120"/>
      <c r="PS158" s="120"/>
      <c r="PT158" s="120"/>
      <c r="PU158" s="120"/>
      <c r="PV158" s="120"/>
      <c r="PW158" s="120"/>
      <c r="PX158" s="120"/>
      <c r="PY158" s="120"/>
      <c r="PZ158" s="120"/>
      <c r="QA158" s="120"/>
      <c r="QB158" s="120"/>
      <c r="QC158" s="120"/>
      <c r="QD158" s="120"/>
      <c r="QE158" s="120"/>
      <c r="QF158" s="120"/>
      <c r="QG158" s="120"/>
      <c r="QH158" s="120"/>
      <c r="QI158" s="120"/>
      <c r="QJ158" s="120"/>
      <c r="QK158" s="120"/>
      <c r="QL158" s="120"/>
      <c r="QM158" s="120"/>
      <c r="QN158" s="120"/>
      <c r="QO158" s="120"/>
      <c r="QP158" s="120"/>
      <c r="QQ158" s="120"/>
      <c r="QR158" s="120"/>
      <c r="QS158" s="120"/>
      <c r="QT158" s="120"/>
      <c r="QU158" s="120"/>
      <c r="QV158" s="120"/>
      <c r="QW158" s="120"/>
      <c r="QX158" s="120"/>
      <c r="QY158" s="120"/>
      <c r="QZ158" s="120"/>
      <c r="RA158" s="120"/>
      <c r="RB158" s="120"/>
      <c r="RC158" s="120"/>
      <c r="RD158" s="120"/>
      <c r="RE158" s="120"/>
      <c r="RF158" s="120"/>
      <c r="RG158" s="120"/>
      <c r="RH158" s="120"/>
      <c r="RI158" s="120"/>
      <c r="RJ158" s="120"/>
      <c r="RK158" s="120"/>
      <c r="RL158" s="120"/>
      <c r="RM158" s="120"/>
      <c r="RN158" s="120"/>
      <c r="RO158" s="120"/>
      <c r="RP158" s="120"/>
      <c r="RQ158" s="120"/>
      <c r="RR158" s="120"/>
      <c r="RS158" s="120"/>
      <c r="RT158" s="120"/>
      <c r="RU158" s="120"/>
      <c r="RV158" s="120"/>
      <c r="RW158" s="120"/>
      <c r="RX158" s="120"/>
      <c r="RY158" s="120"/>
      <c r="RZ158" s="120"/>
      <c r="SA158" s="120"/>
      <c r="SB158" s="120"/>
      <c r="SC158" s="120"/>
      <c r="SD158" s="120"/>
      <c r="SE158" s="120"/>
      <c r="SF158" s="120"/>
      <c r="SG158" s="120"/>
      <c r="SH158" s="120"/>
      <c r="SI158" s="120"/>
      <c r="SJ158" s="120"/>
      <c r="SK158" s="120"/>
      <c r="SL158" s="120"/>
      <c r="SM158" s="120"/>
      <c r="SN158" s="120"/>
      <c r="SO158" s="120"/>
      <c r="SP158" s="120"/>
      <c r="SQ158" s="120"/>
      <c r="SR158" s="120"/>
      <c r="SS158" s="120"/>
      <c r="ST158" s="120"/>
      <c r="SU158" s="120"/>
      <c r="SV158" s="120"/>
      <c r="SW158" s="120"/>
      <c r="SX158" s="120"/>
      <c r="SY158" s="120"/>
      <c r="SZ158" s="120"/>
      <c r="TA158" s="120"/>
      <c r="TB158" s="120"/>
      <c r="TC158" s="120"/>
      <c r="TD158" s="120"/>
      <c r="TE158" s="120"/>
      <c r="TF158" s="120"/>
      <c r="TG158" s="120"/>
      <c r="TH158" s="120"/>
      <c r="TI158" s="120"/>
      <c r="TJ158" s="120"/>
      <c r="TK158" s="120"/>
      <c r="TL158" s="120"/>
      <c r="TM158" s="120"/>
      <c r="TN158" s="120"/>
      <c r="TO158" s="120"/>
      <c r="TP158" s="120"/>
      <c r="TQ158" s="120"/>
      <c r="TR158" s="120"/>
      <c r="TS158" s="120"/>
      <c r="TT158" s="120"/>
      <c r="TU158" s="120"/>
      <c r="TV158" s="120"/>
      <c r="TW158" s="120"/>
      <c r="TX158" s="120"/>
      <c r="TY158" s="120"/>
      <c r="TZ158" s="120"/>
      <c r="UA158" s="120"/>
      <c r="UB158" s="120"/>
      <c r="UC158" s="120"/>
      <c r="UD158" s="120"/>
      <c r="UE158" s="120"/>
      <c r="UF158" s="120"/>
      <c r="UG158" s="120"/>
    </row>
    <row r="159" spans="1:553" s="249" customFormat="1" ht="36" customHeight="1" x14ac:dyDescent="0.25">
      <c r="A159" s="199" t="s">
        <v>96</v>
      </c>
      <c r="B159" s="248">
        <v>93.12</v>
      </c>
      <c r="C159" s="248">
        <v>479.00380000000001</v>
      </c>
      <c r="D159" s="248">
        <v>572.12379999999996</v>
      </c>
      <c r="E159" s="248">
        <v>132.51560000000001</v>
      </c>
      <c r="F159" s="248">
        <v>547.33780000000002</v>
      </c>
      <c r="G159" s="248">
        <v>679.85339999999997</v>
      </c>
      <c r="H159" s="248">
        <v>236.84520000000001</v>
      </c>
      <c r="I159" s="248">
        <v>112.3785</v>
      </c>
      <c r="J159" s="248">
        <v>618.93619999999999</v>
      </c>
      <c r="K159" s="248">
        <v>731.31479999999999</v>
      </c>
      <c r="L159" s="248">
        <v>300.86439999999999</v>
      </c>
      <c r="M159" s="248">
        <f>SUM(M86:M158)</f>
        <v>103.78700000000001</v>
      </c>
      <c r="N159" s="248">
        <f>SUM(N86:N158)</f>
        <v>598.38160000000016</v>
      </c>
      <c r="O159" s="248">
        <v>662.47810000000015</v>
      </c>
      <c r="P159" s="248"/>
      <c r="Q159" s="248">
        <v>132.56479999999999</v>
      </c>
      <c r="R159" s="248">
        <v>709.20320000000004</v>
      </c>
      <c r="S159" s="248">
        <v>841.76800000000003</v>
      </c>
      <c r="T159" s="248">
        <v>341.18950000000001</v>
      </c>
      <c r="U159" s="248">
        <v>154.584</v>
      </c>
      <c r="V159" s="248">
        <v>874.15549999999985</v>
      </c>
      <c r="W159" s="248">
        <v>1028.7394999999999</v>
      </c>
      <c r="X159" s="248">
        <v>528.38940000000002</v>
      </c>
      <c r="Y159" s="248">
        <f>SUM(Y86:Y158)</f>
        <v>111.88420000000001</v>
      </c>
      <c r="Z159" s="248">
        <f>SUM(Z86:Z158)</f>
        <v>778.15029999999967</v>
      </c>
      <c r="AA159" s="248">
        <f>SUM(AA86:AA158)</f>
        <v>890.03579999999977</v>
      </c>
      <c r="AB159" s="121">
        <f t="shared" ref="AB159:BG159" si="111">SUM(AB86:AB158)</f>
        <v>530.79209999999989</v>
      </c>
      <c r="AC159" s="121">
        <f t="shared" si="111"/>
        <v>457.00009999999997</v>
      </c>
      <c r="AD159" s="121">
        <f t="shared" si="111"/>
        <v>987.79219999999964</v>
      </c>
      <c r="AE159" s="121">
        <f t="shared" si="111"/>
        <v>539.53530000000001</v>
      </c>
      <c r="AF159" s="121">
        <f t="shared" si="111"/>
        <v>494.24520000000001</v>
      </c>
      <c r="AG159" s="121">
        <f t="shared" si="111"/>
        <v>1033.7805000000001</v>
      </c>
      <c r="AH159" s="121">
        <f t="shared" si="111"/>
        <v>517.10474999999997</v>
      </c>
      <c r="AI159" s="121">
        <f t="shared" si="111"/>
        <v>436.29119999999995</v>
      </c>
      <c r="AJ159" s="121">
        <f t="shared" si="111"/>
        <v>953.39595000000008</v>
      </c>
      <c r="AK159" s="121">
        <f t="shared" si="111"/>
        <v>602.98040000000003</v>
      </c>
      <c r="AL159" s="121">
        <f t="shared" si="111"/>
        <v>556.45039999999995</v>
      </c>
      <c r="AM159" s="121">
        <f t="shared" si="111"/>
        <v>1159.4307999999999</v>
      </c>
      <c r="AN159" s="121">
        <f t="shared" si="111"/>
        <v>779.84509999999977</v>
      </c>
      <c r="AO159" s="121">
        <f t="shared" si="111"/>
        <v>490.30939999999998</v>
      </c>
      <c r="AP159" s="121">
        <f t="shared" si="111"/>
        <v>1270.1544999999999</v>
      </c>
      <c r="AQ159" s="121">
        <f t="shared" si="111"/>
        <v>743.54439999999977</v>
      </c>
      <c r="AR159" s="121">
        <f t="shared" si="111"/>
        <v>440.71439999999996</v>
      </c>
      <c r="AS159" s="121">
        <f t="shared" si="111"/>
        <v>1184.2587999999998</v>
      </c>
      <c r="AT159" s="121">
        <f t="shared" si="111"/>
        <v>696.72334000000012</v>
      </c>
      <c r="AU159" s="121">
        <f t="shared" si="111"/>
        <v>486.86500000000007</v>
      </c>
      <c r="AV159" s="121">
        <f t="shared" si="111"/>
        <v>1183.58834</v>
      </c>
      <c r="AW159" s="121">
        <f t="shared" si="111"/>
        <v>863.17744000000016</v>
      </c>
      <c r="AX159" s="121">
        <f t="shared" si="111"/>
        <v>450.86500000000007</v>
      </c>
      <c r="AY159" s="121">
        <f t="shared" si="111"/>
        <v>1314.0424399999999</v>
      </c>
      <c r="AZ159" s="121">
        <f t="shared" si="111"/>
        <v>875.4982</v>
      </c>
      <c r="BA159" s="121">
        <f t="shared" si="111"/>
        <v>674.72029999999995</v>
      </c>
      <c r="BB159" s="121">
        <f t="shared" si="111"/>
        <v>1550.2184999999999</v>
      </c>
      <c r="BC159" s="121">
        <f t="shared" si="111"/>
        <v>738.98200000000008</v>
      </c>
      <c r="BD159" s="121">
        <f t="shared" si="111"/>
        <v>631.298</v>
      </c>
      <c r="BE159" s="121">
        <f t="shared" si="111"/>
        <v>1370.2799999999995</v>
      </c>
      <c r="BF159" s="121">
        <f t="shared" si="111"/>
        <v>762.7587000000002</v>
      </c>
      <c r="BG159" s="121">
        <f t="shared" si="111"/>
        <v>504.10279999999995</v>
      </c>
      <c r="BH159" s="121">
        <f t="shared" ref="BH159:CM159" si="112">SUM(BH86:BH158)</f>
        <v>1266.8614999999998</v>
      </c>
      <c r="BI159" s="121">
        <f t="shared" si="112"/>
        <v>843.53139999999996</v>
      </c>
      <c r="BJ159" s="121">
        <f t="shared" si="112"/>
        <v>572.93849999999998</v>
      </c>
      <c r="BK159" s="121">
        <f t="shared" si="112"/>
        <v>1416.4698999999998</v>
      </c>
      <c r="BL159" s="121">
        <f t="shared" si="112"/>
        <v>687.97539999999992</v>
      </c>
      <c r="BM159" s="121">
        <f t="shared" si="112"/>
        <v>325.7516</v>
      </c>
      <c r="BN159" s="121">
        <f t="shared" si="112"/>
        <v>1013.7269999999999</v>
      </c>
      <c r="BO159" s="121">
        <f t="shared" si="112"/>
        <v>878.42379999999991</v>
      </c>
      <c r="BP159" s="121">
        <f t="shared" si="112"/>
        <v>507.03989999999993</v>
      </c>
      <c r="BQ159" s="121">
        <f t="shared" si="112"/>
        <v>1385.4636999999998</v>
      </c>
      <c r="BR159" s="121">
        <f t="shared" si="112"/>
        <v>813.88629999999989</v>
      </c>
      <c r="BS159" s="121">
        <f t="shared" si="112"/>
        <v>518.54629999999997</v>
      </c>
      <c r="BT159" s="121">
        <f t="shared" si="112"/>
        <v>1332.4325999999999</v>
      </c>
      <c r="BU159" s="121">
        <f t="shared" si="112"/>
        <v>801.08849999999995</v>
      </c>
      <c r="BV159" s="121">
        <f t="shared" si="112"/>
        <v>412.08569999999997</v>
      </c>
      <c r="BW159" s="121">
        <f t="shared" si="112"/>
        <v>1213.1742000000002</v>
      </c>
      <c r="BX159" s="121">
        <f t="shared" si="112"/>
        <v>930.00159999999971</v>
      </c>
      <c r="BY159" s="121">
        <f t="shared" si="112"/>
        <v>594.99999999999989</v>
      </c>
      <c r="BZ159" s="121">
        <f t="shared" si="112"/>
        <v>1525.0016000000001</v>
      </c>
      <c r="CA159" s="121">
        <f t="shared" si="112"/>
        <v>1107.6767999999997</v>
      </c>
      <c r="CB159" s="121">
        <f t="shared" si="112"/>
        <v>344.77369999999996</v>
      </c>
      <c r="CC159" s="121">
        <f t="shared" si="112"/>
        <v>1452.4504999999997</v>
      </c>
      <c r="CD159" s="121">
        <f>SUM(CD86:CD158)</f>
        <v>1087.2154999999998</v>
      </c>
      <c r="CE159" s="121">
        <f t="shared" si="112"/>
        <v>285.19100000000003</v>
      </c>
      <c r="CF159" s="121">
        <f t="shared" si="112"/>
        <v>1372.4064999999998</v>
      </c>
      <c r="CG159" s="121">
        <f t="shared" si="112"/>
        <v>1071.9518999999998</v>
      </c>
      <c r="CH159" s="121">
        <f t="shared" si="112"/>
        <v>294.97149999999999</v>
      </c>
      <c r="CI159" s="121">
        <f t="shared" si="112"/>
        <v>1366.9234000000001</v>
      </c>
      <c r="CJ159" s="121">
        <f t="shared" si="112"/>
        <v>1191.7339999999999</v>
      </c>
      <c r="CK159" s="121">
        <f t="shared" si="112"/>
        <v>234.0949</v>
      </c>
      <c r="CL159" s="121">
        <f t="shared" si="112"/>
        <v>1425.8288999999997</v>
      </c>
      <c r="CM159" s="121">
        <f t="shared" si="112"/>
        <v>1310.2863999999997</v>
      </c>
      <c r="CN159" s="121">
        <f t="shared" ref="CN159:CP159" si="113">SUM(CN86:CN158)</f>
        <v>279.61160000000001</v>
      </c>
      <c r="CO159" s="121">
        <f t="shared" si="113"/>
        <v>1589.8979999999995</v>
      </c>
      <c r="CP159" s="121">
        <f t="shared" si="113"/>
        <v>1310.2897899999998</v>
      </c>
      <c r="CQ159" s="121">
        <f t="shared" ref="CQ159:CR159" si="114">SUM(CQ86:CQ158)</f>
        <v>279.58159999999998</v>
      </c>
      <c r="CR159" s="121">
        <f t="shared" si="114"/>
        <v>1589.8713899999993</v>
      </c>
      <c r="CS159" s="232"/>
      <c r="CT159" s="232"/>
      <c r="CU159" s="232"/>
      <c r="CV159" s="232"/>
      <c r="CW159" s="232"/>
      <c r="CX159" s="232"/>
      <c r="CY159" s="232"/>
      <c r="CZ159" s="232"/>
      <c r="DA159" s="232"/>
      <c r="DB159" s="232"/>
      <c r="DC159" s="232"/>
      <c r="DD159" s="232"/>
      <c r="DE159" s="232"/>
      <c r="DF159" s="232"/>
      <c r="DG159" s="232"/>
      <c r="DH159" s="232"/>
      <c r="DI159" s="232"/>
      <c r="DJ159" s="232"/>
      <c r="DK159" s="232"/>
      <c r="DL159" s="232"/>
      <c r="DM159" s="232"/>
      <c r="DN159" s="232"/>
      <c r="DO159" s="232"/>
      <c r="DP159" s="232"/>
      <c r="DQ159" s="232"/>
      <c r="DR159" s="232"/>
      <c r="DS159" s="232"/>
      <c r="DT159" s="232"/>
      <c r="DU159" s="232"/>
      <c r="DV159" s="232"/>
      <c r="DW159" s="232"/>
      <c r="DX159" s="232"/>
      <c r="DY159" s="232"/>
      <c r="DZ159" s="232"/>
      <c r="EA159" s="232"/>
      <c r="EB159" s="232"/>
      <c r="EC159" s="232"/>
      <c r="ED159" s="232"/>
      <c r="EE159" s="232"/>
      <c r="EF159" s="232"/>
      <c r="EG159" s="232"/>
      <c r="EH159" s="232"/>
      <c r="EI159" s="232"/>
      <c r="EJ159" s="232"/>
      <c r="EK159" s="232"/>
      <c r="EL159" s="232"/>
      <c r="EM159" s="232"/>
      <c r="EN159" s="232"/>
      <c r="EO159" s="232"/>
      <c r="EP159" s="232"/>
      <c r="EQ159" s="232"/>
      <c r="ER159" s="232"/>
      <c r="ES159" s="232"/>
      <c r="ET159" s="232"/>
      <c r="EU159" s="232"/>
      <c r="EV159" s="232"/>
      <c r="EW159" s="232"/>
      <c r="EX159" s="232"/>
      <c r="EY159" s="232"/>
      <c r="EZ159" s="232"/>
      <c r="FA159" s="232"/>
      <c r="FB159" s="232"/>
      <c r="FC159" s="232"/>
      <c r="FD159" s="232"/>
      <c r="FE159" s="232"/>
      <c r="FF159" s="232"/>
      <c r="FG159" s="232"/>
      <c r="FH159" s="232"/>
      <c r="FI159" s="232"/>
      <c r="FJ159" s="232"/>
      <c r="FK159" s="232"/>
      <c r="FL159" s="232"/>
      <c r="FM159" s="232"/>
      <c r="FN159" s="232"/>
      <c r="FO159" s="232"/>
      <c r="FP159" s="232"/>
      <c r="FQ159" s="232"/>
      <c r="FR159" s="232"/>
      <c r="FS159" s="232"/>
      <c r="FT159" s="232"/>
      <c r="FU159" s="232"/>
      <c r="FV159" s="232"/>
      <c r="FW159" s="232"/>
      <c r="FX159" s="232"/>
      <c r="FY159" s="232"/>
      <c r="FZ159" s="232"/>
      <c r="GA159" s="232"/>
      <c r="GB159" s="232"/>
      <c r="GC159" s="120"/>
      <c r="GD159" s="120"/>
      <c r="GE159" s="120"/>
      <c r="GF159" s="120"/>
      <c r="GG159" s="120"/>
      <c r="GH159" s="120"/>
      <c r="GI159" s="120"/>
      <c r="GJ159" s="120"/>
      <c r="GK159" s="120"/>
      <c r="GL159" s="120"/>
      <c r="GM159" s="120"/>
      <c r="GN159" s="120"/>
      <c r="GO159" s="120"/>
      <c r="GP159" s="120"/>
      <c r="GQ159" s="120"/>
      <c r="GR159" s="120"/>
      <c r="GS159" s="120"/>
      <c r="GT159" s="120"/>
      <c r="GU159" s="120"/>
      <c r="GV159" s="120"/>
      <c r="GW159" s="120"/>
      <c r="GX159" s="120"/>
      <c r="GY159" s="120"/>
      <c r="GZ159" s="120"/>
      <c r="HA159" s="120"/>
      <c r="HB159" s="120"/>
      <c r="HC159" s="120"/>
      <c r="HD159" s="120"/>
      <c r="HE159" s="120"/>
      <c r="HF159" s="120"/>
      <c r="HG159" s="120"/>
      <c r="HH159" s="120"/>
      <c r="HI159" s="120"/>
      <c r="HJ159" s="120"/>
      <c r="HK159" s="120"/>
      <c r="HL159" s="120"/>
      <c r="HM159" s="120"/>
      <c r="HN159" s="120"/>
      <c r="HO159" s="120"/>
      <c r="HP159" s="120"/>
      <c r="HQ159" s="120"/>
      <c r="HR159" s="120"/>
      <c r="HS159" s="120"/>
      <c r="HT159" s="120"/>
      <c r="HU159" s="120"/>
      <c r="HV159" s="120"/>
      <c r="HW159" s="120"/>
      <c r="HX159" s="120"/>
      <c r="HY159" s="120"/>
      <c r="HZ159" s="120"/>
      <c r="IA159" s="120"/>
      <c r="IB159" s="120"/>
      <c r="IC159" s="120"/>
      <c r="ID159" s="120"/>
      <c r="IE159" s="120"/>
      <c r="IF159" s="120"/>
      <c r="IG159" s="120"/>
      <c r="IH159" s="120"/>
      <c r="II159" s="120"/>
      <c r="IJ159" s="120"/>
      <c r="IK159" s="120"/>
      <c r="IL159" s="120"/>
      <c r="IM159" s="120"/>
      <c r="IN159" s="120"/>
      <c r="IO159" s="120"/>
      <c r="IP159" s="120"/>
      <c r="IQ159" s="120"/>
      <c r="IR159" s="120"/>
      <c r="IS159" s="120"/>
      <c r="IT159" s="120"/>
      <c r="IU159" s="120"/>
      <c r="IV159" s="120"/>
      <c r="IW159" s="120"/>
      <c r="IX159" s="120"/>
      <c r="IY159" s="120"/>
      <c r="IZ159" s="120"/>
      <c r="JA159" s="120"/>
      <c r="JB159" s="120"/>
      <c r="JC159" s="120"/>
      <c r="JD159" s="120"/>
      <c r="JE159" s="120"/>
      <c r="JF159" s="120"/>
      <c r="JG159" s="120"/>
      <c r="JH159" s="120"/>
      <c r="JI159" s="120"/>
      <c r="JJ159" s="120"/>
      <c r="JK159" s="120"/>
      <c r="JL159" s="120"/>
      <c r="JM159" s="120"/>
      <c r="JN159" s="120"/>
      <c r="JO159" s="120"/>
      <c r="JP159" s="120"/>
      <c r="JQ159" s="120"/>
      <c r="JR159" s="120"/>
      <c r="JS159" s="120"/>
      <c r="JT159" s="120"/>
      <c r="JU159" s="120"/>
      <c r="JV159" s="120"/>
      <c r="JW159" s="120"/>
      <c r="JX159" s="120"/>
      <c r="JY159" s="120"/>
      <c r="JZ159" s="120"/>
      <c r="KA159" s="120"/>
      <c r="KB159" s="120"/>
      <c r="KC159" s="120"/>
      <c r="KD159" s="120"/>
      <c r="KE159" s="120"/>
      <c r="KF159" s="120"/>
      <c r="KG159" s="120"/>
      <c r="KH159" s="120"/>
      <c r="KI159" s="120"/>
      <c r="KJ159" s="120"/>
      <c r="KK159" s="120"/>
      <c r="KL159" s="120"/>
      <c r="KM159" s="120"/>
      <c r="KN159" s="120"/>
      <c r="KO159" s="120"/>
      <c r="KP159" s="120"/>
      <c r="KQ159" s="120"/>
      <c r="KR159" s="120"/>
      <c r="KS159" s="120"/>
      <c r="KT159" s="120"/>
      <c r="KU159" s="120"/>
      <c r="KV159" s="120"/>
      <c r="KW159" s="120"/>
      <c r="KX159" s="120"/>
      <c r="KY159" s="120"/>
      <c r="KZ159" s="120"/>
      <c r="LA159" s="120"/>
      <c r="LB159" s="120"/>
      <c r="LC159" s="120"/>
      <c r="LD159" s="120"/>
      <c r="LE159" s="120"/>
      <c r="LF159" s="120"/>
      <c r="LG159" s="120"/>
      <c r="LH159" s="120"/>
      <c r="LI159" s="120"/>
      <c r="LJ159" s="120"/>
      <c r="LK159" s="120"/>
      <c r="LL159" s="120"/>
      <c r="LM159" s="120"/>
      <c r="LN159" s="120"/>
      <c r="LO159" s="120"/>
      <c r="LP159" s="120"/>
      <c r="LQ159" s="120"/>
      <c r="LR159" s="120"/>
      <c r="LS159" s="120"/>
      <c r="LT159" s="120"/>
      <c r="LU159" s="120"/>
      <c r="LV159" s="120"/>
      <c r="LW159" s="120"/>
      <c r="LX159" s="120"/>
      <c r="LY159" s="120"/>
      <c r="LZ159" s="120"/>
      <c r="MA159" s="120"/>
      <c r="MB159" s="120"/>
      <c r="MC159" s="120"/>
      <c r="MD159" s="120"/>
      <c r="ME159" s="120"/>
      <c r="MF159" s="120"/>
      <c r="MG159" s="120"/>
      <c r="MH159" s="120"/>
      <c r="MI159" s="120"/>
      <c r="MJ159" s="120"/>
      <c r="MK159" s="120"/>
      <c r="ML159" s="120"/>
      <c r="MM159" s="120"/>
      <c r="MN159" s="120"/>
      <c r="MO159" s="120"/>
      <c r="MP159" s="120"/>
      <c r="MQ159" s="120"/>
      <c r="MR159" s="120"/>
      <c r="MS159" s="120"/>
      <c r="MT159" s="120"/>
      <c r="MU159" s="120"/>
      <c r="MV159" s="120"/>
      <c r="MW159" s="120"/>
      <c r="MX159" s="120"/>
      <c r="MY159" s="120"/>
      <c r="MZ159" s="120"/>
      <c r="NA159" s="120"/>
      <c r="NB159" s="120"/>
      <c r="NC159" s="120"/>
      <c r="ND159" s="120"/>
      <c r="NE159" s="120"/>
      <c r="NF159" s="120"/>
      <c r="NG159" s="120"/>
      <c r="NH159" s="120"/>
      <c r="NI159" s="120"/>
      <c r="NJ159" s="120"/>
      <c r="NK159" s="120"/>
      <c r="NL159" s="120"/>
      <c r="NM159" s="120"/>
      <c r="NN159" s="120"/>
      <c r="NO159" s="120"/>
      <c r="NP159" s="120"/>
      <c r="NQ159" s="120"/>
      <c r="NR159" s="120"/>
      <c r="NS159" s="120"/>
      <c r="NT159" s="120"/>
      <c r="NU159" s="120"/>
      <c r="NV159" s="120"/>
      <c r="NW159" s="120"/>
      <c r="NX159" s="120"/>
      <c r="NY159" s="120"/>
      <c r="NZ159" s="120"/>
      <c r="OA159" s="120"/>
      <c r="OB159" s="120"/>
      <c r="OC159" s="120"/>
      <c r="OD159" s="120"/>
      <c r="OE159" s="120"/>
      <c r="OF159" s="120"/>
      <c r="OG159" s="120"/>
      <c r="OH159" s="120"/>
      <c r="OI159" s="120"/>
      <c r="OJ159" s="120"/>
      <c r="OK159" s="120"/>
      <c r="OL159" s="120"/>
      <c r="OM159" s="120"/>
      <c r="ON159" s="120"/>
      <c r="OO159" s="120"/>
      <c r="OP159" s="120"/>
      <c r="OQ159" s="120"/>
      <c r="OR159" s="120"/>
      <c r="OS159" s="120"/>
      <c r="OT159" s="120"/>
      <c r="OU159" s="120"/>
      <c r="OV159" s="120"/>
      <c r="OW159" s="120"/>
      <c r="OX159" s="120"/>
      <c r="OY159" s="120"/>
      <c r="OZ159" s="120"/>
      <c r="PA159" s="120"/>
      <c r="PB159" s="120"/>
      <c r="PC159" s="120"/>
      <c r="PD159" s="120"/>
      <c r="PE159" s="120"/>
      <c r="PF159" s="120"/>
      <c r="PG159" s="120"/>
      <c r="PH159" s="120"/>
      <c r="PI159" s="120"/>
      <c r="PJ159" s="120"/>
      <c r="PK159" s="120"/>
      <c r="PL159" s="120"/>
      <c r="PM159" s="120"/>
      <c r="PN159" s="120"/>
      <c r="PO159" s="120"/>
      <c r="PP159" s="120"/>
      <c r="PQ159" s="120"/>
      <c r="PR159" s="120"/>
      <c r="PS159" s="120"/>
      <c r="PT159" s="120"/>
      <c r="PU159" s="120"/>
      <c r="PV159" s="120"/>
      <c r="PW159" s="120"/>
      <c r="PX159" s="120"/>
      <c r="PY159" s="120"/>
      <c r="PZ159" s="120"/>
      <c r="QA159" s="120"/>
      <c r="QB159" s="120"/>
      <c r="QC159" s="120"/>
      <c r="QD159" s="120"/>
      <c r="QE159" s="120"/>
      <c r="QF159" s="120"/>
      <c r="QG159" s="120"/>
      <c r="QH159" s="120"/>
      <c r="QI159" s="120"/>
      <c r="QJ159" s="120"/>
      <c r="QK159" s="120"/>
      <c r="QL159" s="120"/>
      <c r="QM159" s="120"/>
      <c r="QN159" s="120"/>
      <c r="QO159" s="120"/>
      <c r="QP159" s="120"/>
      <c r="QQ159" s="120"/>
      <c r="QR159" s="120"/>
      <c r="QS159" s="120"/>
      <c r="QT159" s="120"/>
      <c r="QU159" s="120"/>
      <c r="QV159" s="120"/>
      <c r="QW159" s="120"/>
      <c r="QX159" s="120"/>
      <c r="QY159" s="120"/>
      <c r="QZ159" s="120"/>
      <c r="RA159" s="120"/>
      <c r="RB159" s="120"/>
      <c r="RC159" s="120"/>
      <c r="RD159" s="120"/>
      <c r="RE159" s="120"/>
      <c r="RF159" s="120"/>
      <c r="RG159" s="120"/>
      <c r="RH159" s="120"/>
      <c r="RI159" s="120"/>
      <c r="RJ159" s="120"/>
      <c r="RK159" s="120"/>
      <c r="RL159" s="120"/>
      <c r="RM159" s="120"/>
      <c r="RN159" s="120"/>
      <c r="RO159" s="120"/>
      <c r="RP159" s="120"/>
      <c r="RQ159" s="120"/>
      <c r="RR159" s="120"/>
      <c r="RS159" s="120"/>
      <c r="RT159" s="120"/>
      <c r="RU159" s="120"/>
      <c r="RV159" s="120"/>
      <c r="RW159" s="120"/>
      <c r="RX159" s="120"/>
      <c r="RY159" s="120"/>
      <c r="RZ159" s="120"/>
      <c r="SA159" s="120"/>
      <c r="SB159" s="120"/>
      <c r="SC159" s="120"/>
      <c r="SD159" s="120"/>
      <c r="SE159" s="120"/>
      <c r="SF159" s="120"/>
      <c r="SG159" s="120"/>
      <c r="SH159" s="120"/>
      <c r="SI159" s="120"/>
      <c r="SJ159" s="120"/>
      <c r="SK159" s="120"/>
      <c r="SL159" s="120"/>
      <c r="SM159" s="120"/>
      <c r="SN159" s="120"/>
      <c r="SO159" s="120"/>
      <c r="SP159" s="120"/>
      <c r="SQ159" s="120"/>
      <c r="SR159" s="120"/>
      <c r="SS159" s="120"/>
      <c r="ST159" s="120"/>
      <c r="SU159" s="120"/>
      <c r="SV159" s="120"/>
      <c r="SW159" s="120"/>
      <c r="SX159" s="120"/>
      <c r="SY159" s="120"/>
      <c r="SZ159" s="120"/>
      <c r="TA159" s="120"/>
      <c r="TB159" s="120"/>
      <c r="TC159" s="120"/>
      <c r="TD159" s="120"/>
      <c r="TE159" s="120"/>
      <c r="TF159" s="120"/>
      <c r="TG159" s="120"/>
      <c r="TH159" s="120"/>
      <c r="TI159" s="120"/>
      <c r="TJ159" s="120"/>
      <c r="TK159" s="120"/>
      <c r="TL159" s="120"/>
      <c r="TM159" s="120"/>
      <c r="TN159" s="120"/>
      <c r="TO159" s="120"/>
      <c r="TP159" s="120"/>
      <c r="TQ159" s="120"/>
      <c r="TR159" s="120"/>
      <c r="TS159" s="120"/>
      <c r="TT159" s="120"/>
      <c r="TU159" s="120"/>
      <c r="TV159" s="120"/>
      <c r="TW159" s="120"/>
      <c r="TX159" s="120"/>
      <c r="TY159" s="120"/>
      <c r="TZ159" s="120"/>
      <c r="UA159" s="120"/>
      <c r="UB159" s="120"/>
      <c r="UC159" s="120"/>
      <c r="UD159" s="120"/>
      <c r="UE159" s="120"/>
      <c r="UF159" s="120"/>
      <c r="UG159" s="120"/>
    </row>
    <row r="160" spans="1:553" s="253" customFormat="1" x14ac:dyDescent="0.25">
      <c r="A160" s="250" t="s">
        <v>97</v>
      </c>
      <c r="B160" s="251">
        <v>139.53980000000001</v>
      </c>
      <c r="C160" s="251">
        <v>825.70510000000002</v>
      </c>
      <c r="D160" s="251">
        <v>965.24490000000003</v>
      </c>
      <c r="E160" s="251">
        <v>156.15190000000001</v>
      </c>
      <c r="F160" s="251">
        <v>1043.4758999999999</v>
      </c>
      <c r="G160" s="251">
        <v>1199.6278</v>
      </c>
      <c r="H160" s="251">
        <v>490.53120000000001</v>
      </c>
      <c r="I160" s="251">
        <v>168.28630000000001</v>
      </c>
      <c r="J160" s="251">
        <v>1113.8221000000001</v>
      </c>
      <c r="K160" s="252">
        <v>1282.1084000000001</v>
      </c>
      <c r="L160" s="252">
        <v>565.36120000000005</v>
      </c>
      <c r="M160" s="252">
        <v>154.75790000000001</v>
      </c>
      <c r="N160" s="252">
        <v>569.15390000000002</v>
      </c>
      <c r="O160" s="252">
        <f>N160+M160</f>
        <v>723.91180000000008</v>
      </c>
      <c r="P160" s="252"/>
      <c r="Q160" s="122">
        <v>191.55340000000001</v>
      </c>
      <c r="R160" s="122">
        <v>1174.3703</v>
      </c>
      <c r="S160" s="122">
        <v>1365.9237000000001</v>
      </c>
      <c r="T160" s="122">
        <v>592.38109999999995</v>
      </c>
      <c r="U160" s="252">
        <v>191.542</v>
      </c>
      <c r="V160" s="252">
        <v>1219.5597</v>
      </c>
      <c r="W160" s="252">
        <f>V160+U160</f>
        <v>1411.1016999999999</v>
      </c>
      <c r="X160" s="252">
        <v>649.76430000000005</v>
      </c>
      <c r="Y160" s="252">
        <v>167.03110000000001</v>
      </c>
      <c r="Z160" s="252">
        <v>933.4144</v>
      </c>
      <c r="AA160" s="252">
        <f>SUM(Y160:Z160)</f>
        <v>1100.4455</v>
      </c>
      <c r="AB160" s="252">
        <v>812.75279999999998</v>
      </c>
      <c r="AC160" s="252">
        <v>627.68939999999998</v>
      </c>
      <c r="AD160" s="252">
        <f t="shared" ref="AD160:AD199" si="115">AC160+AB160</f>
        <v>1440.4422</v>
      </c>
      <c r="AE160" s="252">
        <v>808.42610000000002</v>
      </c>
      <c r="AF160" s="252">
        <v>638.31219999999996</v>
      </c>
      <c r="AG160" s="252">
        <f>SUM(AE160:AF160)</f>
        <v>1446.7383</v>
      </c>
      <c r="AH160" s="252">
        <v>748.79010000000005</v>
      </c>
      <c r="AI160" s="252">
        <v>579.19880000000001</v>
      </c>
      <c r="AJ160" s="252">
        <f>SUM(AH160:AI160)</f>
        <v>1327.9889000000001</v>
      </c>
      <c r="AK160" s="252">
        <v>864.51520000000005</v>
      </c>
      <c r="AL160" s="252">
        <v>697.73149999999998</v>
      </c>
      <c r="AM160" s="252">
        <f>SUM(AK160:AL160)</f>
        <v>1562.2467000000001</v>
      </c>
      <c r="AN160" s="252">
        <v>1064.1380999999999</v>
      </c>
      <c r="AO160" s="252">
        <v>549.81129999999996</v>
      </c>
      <c r="AP160" s="252">
        <f>SUM(AN160:AO160)</f>
        <v>1613.9494</v>
      </c>
      <c r="AQ160" s="252">
        <v>1001.0472</v>
      </c>
      <c r="AR160" s="252">
        <v>500.1241</v>
      </c>
      <c r="AS160" s="252">
        <f>SUM(AQ160:AR160)</f>
        <v>1501.1713</v>
      </c>
      <c r="AT160" s="252">
        <v>1031.1649</v>
      </c>
      <c r="AU160" s="252">
        <v>639.78110000000004</v>
      </c>
      <c r="AV160" s="252">
        <f>SUM(AT160:AU160)</f>
        <v>1670.9459999999999</v>
      </c>
      <c r="AW160" s="252">
        <v>1018.957</v>
      </c>
      <c r="AX160" s="252">
        <v>701.77210000000002</v>
      </c>
      <c r="AY160" s="252">
        <f>SUM(AW160:AX160)</f>
        <v>1720.7291</v>
      </c>
      <c r="AZ160" s="252">
        <v>1063.1343999999999</v>
      </c>
      <c r="BA160" s="252">
        <v>927.60569999999996</v>
      </c>
      <c r="BB160" s="252">
        <f>SUM(AZ160:BA160)</f>
        <v>1990.7401</v>
      </c>
      <c r="BC160" s="252">
        <v>975.36009999999999</v>
      </c>
      <c r="BD160" s="252">
        <v>779.81619999999998</v>
      </c>
      <c r="BE160" s="252">
        <f>SUM(BC160:BD160)</f>
        <v>1755.1763000000001</v>
      </c>
      <c r="BF160" s="252">
        <v>988.8931</v>
      </c>
      <c r="BG160" s="252">
        <v>678.05529999999999</v>
      </c>
      <c r="BH160" s="252">
        <f>SUM(BF160:BG160)</f>
        <v>1666.9484</v>
      </c>
      <c r="BI160" s="251">
        <v>1154.6361999999999</v>
      </c>
      <c r="BJ160" s="251">
        <v>842.81709999999998</v>
      </c>
      <c r="BK160" s="251">
        <f>SUM(BI160:BJ160)</f>
        <v>1997.4532999999999</v>
      </c>
      <c r="BL160" s="251">
        <v>964.3383</v>
      </c>
      <c r="BM160" s="251">
        <v>587.18230000000005</v>
      </c>
      <c r="BN160" s="251">
        <f>SUM(BL160:BM160)</f>
        <v>1551.5206000000001</v>
      </c>
      <c r="BO160" s="251">
        <v>1195.3915999999999</v>
      </c>
      <c r="BP160" s="251">
        <v>738.9144</v>
      </c>
      <c r="BQ160" s="251">
        <f>SUM(BO160:BP160)</f>
        <v>1934.306</v>
      </c>
      <c r="BR160" s="251">
        <v>1249.8289</v>
      </c>
      <c r="BS160" s="251">
        <v>715.49130000000002</v>
      </c>
      <c r="BT160" s="251">
        <f>SUM(BR160:BS160)</f>
        <v>1965.3202000000001</v>
      </c>
      <c r="BU160" s="251">
        <v>1206.9212</v>
      </c>
      <c r="BV160" s="251">
        <v>578.65539999999999</v>
      </c>
      <c r="BW160" s="251">
        <f>SUM(BU160:BV160)</f>
        <v>1785.5765999999999</v>
      </c>
      <c r="BX160" s="251">
        <v>1418.9654</v>
      </c>
      <c r="BY160" s="251">
        <v>808.59889999999996</v>
      </c>
      <c r="BZ160" s="251">
        <f>SUM(BX160:BY160)</f>
        <v>2227.5643</v>
      </c>
      <c r="CA160" s="251">
        <v>1756.2982</v>
      </c>
      <c r="CB160" s="251">
        <v>648.72109999999998</v>
      </c>
      <c r="CC160" s="251">
        <f>SUM(CA160:CB160)</f>
        <v>2405.0192999999999</v>
      </c>
      <c r="CD160" s="251">
        <v>1640.0347999999999</v>
      </c>
      <c r="CE160" s="251">
        <v>475.17360000000002</v>
      </c>
      <c r="CF160" s="251">
        <f>SUM(CD160:CE160)</f>
        <v>2115.2084</v>
      </c>
      <c r="CG160" s="251">
        <v>1746.4291000000001</v>
      </c>
      <c r="CH160" s="251">
        <v>588.04259999999999</v>
      </c>
      <c r="CI160" s="251">
        <f>SUM(CG160:CH160)</f>
        <v>2334.4717000000001</v>
      </c>
      <c r="CJ160" s="251">
        <v>1829.1686999999999</v>
      </c>
      <c r="CK160" s="251">
        <v>377.22620000000001</v>
      </c>
      <c r="CL160" s="251">
        <f>SUM(CJ160:CK160)</f>
        <v>2206.3948999999998</v>
      </c>
      <c r="CM160" s="251">
        <v>2098.2321999999999</v>
      </c>
      <c r="CN160" s="251">
        <v>538.37929999999994</v>
      </c>
      <c r="CO160" s="251">
        <f>SUM(CM160:CN160)</f>
        <v>2636.6115</v>
      </c>
      <c r="CP160" s="251">
        <v>2138.3337000000001</v>
      </c>
      <c r="CQ160" s="251">
        <v>538.37929999999994</v>
      </c>
      <c r="CR160" s="251">
        <f>SUM(CP160:CQ160)</f>
        <v>2676.7130000000002</v>
      </c>
      <c r="CS160" s="232"/>
      <c r="CT160" s="232"/>
      <c r="CU160" s="232"/>
      <c r="CV160" s="232"/>
      <c r="CW160" s="232"/>
      <c r="CX160" s="232"/>
      <c r="CY160" s="232"/>
      <c r="CZ160" s="232"/>
      <c r="DA160" s="232"/>
      <c r="DB160" s="232"/>
      <c r="DC160" s="232"/>
      <c r="DD160" s="232"/>
      <c r="DE160" s="232"/>
      <c r="DF160" s="232"/>
      <c r="DG160" s="232"/>
      <c r="DH160" s="232"/>
      <c r="DI160" s="232"/>
      <c r="DJ160" s="232"/>
      <c r="DK160" s="232"/>
      <c r="DL160" s="232"/>
      <c r="DM160" s="232"/>
      <c r="DN160" s="232"/>
      <c r="DO160" s="232"/>
      <c r="DP160" s="232"/>
      <c r="DQ160" s="232"/>
      <c r="DR160" s="232"/>
      <c r="DS160" s="232"/>
      <c r="DT160" s="232"/>
      <c r="DU160" s="232"/>
      <c r="DV160" s="232"/>
      <c r="DW160" s="232"/>
      <c r="DX160" s="232"/>
      <c r="DY160" s="232"/>
      <c r="DZ160" s="232"/>
      <c r="EA160" s="232"/>
      <c r="EB160" s="232"/>
      <c r="EC160" s="232"/>
      <c r="ED160" s="232"/>
      <c r="EE160" s="232"/>
      <c r="EF160" s="232"/>
      <c r="EG160" s="232"/>
      <c r="EH160" s="232"/>
      <c r="EI160" s="232"/>
      <c r="EJ160" s="232"/>
      <c r="EK160" s="232"/>
      <c r="EL160" s="232"/>
      <c r="EM160" s="232"/>
      <c r="EN160" s="232"/>
      <c r="EO160" s="232"/>
      <c r="EP160" s="232"/>
      <c r="EQ160" s="232"/>
      <c r="ER160" s="232"/>
      <c r="ES160" s="232"/>
      <c r="ET160" s="232"/>
      <c r="EU160" s="232"/>
      <c r="EV160" s="232"/>
      <c r="EW160" s="232"/>
      <c r="EX160" s="232"/>
      <c r="EY160" s="232"/>
      <c r="EZ160" s="232"/>
      <c r="FA160" s="232"/>
      <c r="FB160" s="232"/>
      <c r="FC160" s="232"/>
      <c r="FD160" s="232"/>
      <c r="FE160" s="232"/>
      <c r="FF160" s="232"/>
      <c r="FG160" s="232"/>
      <c r="FH160" s="232"/>
      <c r="FI160" s="232"/>
      <c r="FJ160" s="232"/>
      <c r="FK160" s="232"/>
      <c r="FL160" s="232"/>
      <c r="FM160" s="232"/>
      <c r="FN160" s="232"/>
      <c r="FO160" s="232"/>
      <c r="FP160" s="232"/>
      <c r="FQ160" s="232"/>
      <c r="FR160" s="232"/>
      <c r="FS160" s="232"/>
      <c r="FT160" s="232"/>
      <c r="FU160" s="232"/>
      <c r="FV160" s="232"/>
      <c r="FW160" s="232"/>
      <c r="FX160" s="232"/>
      <c r="FY160" s="232"/>
      <c r="FZ160" s="232"/>
      <c r="GA160" s="232"/>
      <c r="GB160" s="232"/>
      <c r="GC160" s="120"/>
      <c r="GD160" s="120"/>
      <c r="GE160" s="120"/>
      <c r="GF160" s="120"/>
      <c r="GG160" s="120"/>
      <c r="GH160" s="120"/>
      <c r="GI160" s="120"/>
      <c r="GJ160" s="120"/>
      <c r="GK160" s="120"/>
      <c r="GL160" s="120"/>
      <c r="GM160" s="120"/>
      <c r="GN160" s="120"/>
      <c r="GO160" s="120"/>
      <c r="GP160" s="120"/>
      <c r="GQ160" s="120"/>
      <c r="GR160" s="120"/>
      <c r="GS160" s="120"/>
      <c r="GT160" s="120"/>
      <c r="GU160" s="120"/>
      <c r="GV160" s="120"/>
      <c r="GW160" s="120"/>
      <c r="GX160" s="120"/>
      <c r="GY160" s="120"/>
      <c r="GZ160" s="120"/>
      <c r="HA160" s="120"/>
      <c r="HB160" s="120"/>
      <c r="HC160" s="120"/>
      <c r="HD160" s="120"/>
      <c r="HE160" s="120"/>
      <c r="HF160" s="120"/>
      <c r="HG160" s="120"/>
      <c r="HH160" s="120"/>
      <c r="HI160" s="120"/>
      <c r="HJ160" s="120"/>
      <c r="HK160" s="120"/>
      <c r="HL160" s="120"/>
      <c r="HM160" s="120"/>
      <c r="HN160" s="120"/>
      <c r="HO160" s="120"/>
      <c r="HP160" s="120"/>
      <c r="HQ160" s="120"/>
      <c r="HR160" s="120"/>
      <c r="HS160" s="120"/>
      <c r="HT160" s="120"/>
      <c r="HU160" s="120"/>
      <c r="HV160" s="120"/>
      <c r="HW160" s="120"/>
      <c r="HX160" s="120"/>
      <c r="HY160" s="120"/>
      <c r="HZ160" s="120"/>
      <c r="IA160" s="120"/>
      <c r="IB160" s="120"/>
      <c r="IC160" s="120"/>
      <c r="ID160" s="120"/>
      <c r="IE160" s="120"/>
      <c r="IF160" s="120"/>
      <c r="IG160" s="120"/>
      <c r="IH160" s="120"/>
      <c r="II160" s="120"/>
      <c r="IJ160" s="120"/>
      <c r="IK160" s="120"/>
      <c r="IL160" s="120"/>
      <c r="IM160" s="120"/>
      <c r="IN160" s="120"/>
      <c r="IO160" s="120"/>
      <c r="IP160" s="120"/>
      <c r="IQ160" s="120"/>
      <c r="IR160" s="120"/>
      <c r="IS160" s="120"/>
      <c r="IT160" s="120"/>
      <c r="IU160" s="120"/>
      <c r="IV160" s="120"/>
      <c r="IW160" s="120"/>
      <c r="IX160" s="120"/>
      <c r="IY160" s="120"/>
      <c r="IZ160" s="120"/>
      <c r="JA160" s="120"/>
      <c r="JB160" s="120"/>
      <c r="JC160" s="120"/>
      <c r="JD160" s="120"/>
      <c r="JE160" s="120"/>
      <c r="JF160" s="120"/>
      <c r="JG160" s="120"/>
      <c r="JH160" s="120"/>
      <c r="JI160" s="120"/>
      <c r="JJ160" s="120"/>
      <c r="JK160" s="120"/>
      <c r="JL160" s="120"/>
      <c r="JM160" s="120"/>
      <c r="JN160" s="120"/>
      <c r="JO160" s="120"/>
      <c r="JP160" s="120"/>
      <c r="JQ160" s="120"/>
      <c r="JR160" s="120"/>
      <c r="JS160" s="120"/>
      <c r="JT160" s="120"/>
      <c r="JU160" s="120"/>
      <c r="JV160" s="120"/>
      <c r="JW160" s="120"/>
      <c r="JX160" s="120"/>
      <c r="JY160" s="120"/>
      <c r="JZ160" s="120"/>
      <c r="KA160" s="120"/>
      <c r="KB160" s="120"/>
      <c r="KC160" s="120"/>
      <c r="KD160" s="120"/>
      <c r="KE160" s="120"/>
      <c r="KF160" s="120"/>
      <c r="KG160" s="120"/>
      <c r="KH160" s="120"/>
      <c r="KI160" s="120"/>
      <c r="KJ160" s="120"/>
      <c r="KK160" s="120"/>
      <c r="KL160" s="120"/>
      <c r="KM160" s="120"/>
      <c r="KN160" s="120"/>
      <c r="KO160" s="120"/>
      <c r="KP160" s="120"/>
      <c r="KQ160" s="120"/>
      <c r="KR160" s="120"/>
      <c r="KS160" s="120"/>
      <c r="KT160" s="120"/>
      <c r="KU160" s="120"/>
      <c r="KV160" s="120"/>
      <c r="KW160" s="120"/>
      <c r="KX160" s="120"/>
      <c r="KY160" s="120"/>
      <c r="KZ160" s="120"/>
      <c r="LA160" s="120"/>
      <c r="LB160" s="120"/>
      <c r="LC160" s="120"/>
      <c r="LD160" s="120"/>
      <c r="LE160" s="120"/>
      <c r="LF160" s="120"/>
      <c r="LG160" s="120"/>
      <c r="LH160" s="120"/>
      <c r="LI160" s="120"/>
      <c r="LJ160" s="120"/>
      <c r="LK160" s="120"/>
      <c r="LL160" s="120"/>
      <c r="LM160" s="120"/>
      <c r="LN160" s="120"/>
      <c r="LO160" s="120"/>
      <c r="LP160" s="120"/>
      <c r="LQ160" s="120"/>
      <c r="LR160" s="120"/>
      <c r="LS160" s="120"/>
      <c r="LT160" s="120"/>
      <c r="LU160" s="120"/>
      <c r="LV160" s="120"/>
      <c r="LW160" s="120"/>
      <c r="LX160" s="120"/>
      <c r="LY160" s="120"/>
      <c r="LZ160" s="120"/>
      <c r="MA160" s="120"/>
      <c r="MB160" s="120"/>
      <c r="MC160" s="120"/>
      <c r="MD160" s="120"/>
      <c r="ME160" s="120"/>
      <c r="MF160" s="120"/>
      <c r="MG160" s="120"/>
      <c r="MH160" s="120"/>
      <c r="MI160" s="120"/>
      <c r="MJ160" s="120"/>
      <c r="MK160" s="120"/>
      <c r="ML160" s="120"/>
      <c r="MM160" s="120"/>
      <c r="MN160" s="120"/>
      <c r="MO160" s="120"/>
      <c r="MP160" s="120"/>
      <c r="MQ160" s="120"/>
      <c r="MR160" s="120"/>
      <c r="MS160" s="120"/>
      <c r="MT160" s="120"/>
      <c r="MU160" s="120"/>
      <c r="MV160" s="120"/>
      <c r="MW160" s="120"/>
      <c r="MX160" s="120"/>
      <c r="MY160" s="120"/>
      <c r="MZ160" s="120"/>
      <c r="NA160" s="120"/>
      <c r="NB160" s="120"/>
      <c r="NC160" s="120"/>
      <c r="ND160" s="120"/>
      <c r="NE160" s="120"/>
      <c r="NF160" s="120"/>
      <c r="NG160" s="120"/>
      <c r="NH160" s="120"/>
      <c r="NI160" s="120"/>
      <c r="NJ160" s="120"/>
      <c r="NK160" s="120"/>
      <c r="NL160" s="120"/>
      <c r="NM160" s="120"/>
      <c r="NN160" s="120"/>
      <c r="NO160" s="120"/>
      <c r="NP160" s="120"/>
      <c r="NQ160" s="120"/>
      <c r="NR160" s="120"/>
      <c r="NS160" s="120"/>
      <c r="NT160" s="120"/>
      <c r="NU160" s="120"/>
      <c r="NV160" s="120"/>
      <c r="NW160" s="120"/>
      <c r="NX160" s="120"/>
      <c r="NY160" s="120"/>
      <c r="NZ160" s="120"/>
      <c r="OA160" s="120"/>
      <c r="OB160" s="120"/>
      <c r="OC160" s="120"/>
      <c r="OD160" s="120"/>
      <c r="OE160" s="120"/>
      <c r="OF160" s="120"/>
      <c r="OG160" s="120"/>
      <c r="OH160" s="120"/>
      <c r="OI160" s="120"/>
      <c r="OJ160" s="120"/>
      <c r="OK160" s="120"/>
      <c r="OL160" s="120"/>
      <c r="OM160" s="120"/>
      <c r="ON160" s="120"/>
      <c r="OO160" s="120"/>
      <c r="OP160" s="120"/>
      <c r="OQ160" s="120"/>
      <c r="OR160" s="120"/>
      <c r="OS160" s="120"/>
      <c r="OT160" s="120"/>
      <c r="OU160" s="120"/>
      <c r="OV160" s="120"/>
      <c r="OW160" s="120"/>
      <c r="OX160" s="120"/>
      <c r="OY160" s="120"/>
      <c r="OZ160" s="120"/>
      <c r="PA160" s="120"/>
      <c r="PB160" s="120"/>
      <c r="PC160" s="120"/>
      <c r="PD160" s="120"/>
      <c r="PE160" s="120"/>
      <c r="PF160" s="120"/>
      <c r="PG160" s="120"/>
      <c r="PH160" s="120"/>
      <c r="PI160" s="120"/>
      <c r="PJ160" s="120"/>
      <c r="PK160" s="120"/>
      <c r="PL160" s="120"/>
      <c r="PM160" s="120"/>
      <c r="PN160" s="120"/>
      <c r="PO160" s="120"/>
      <c r="PP160" s="120"/>
      <c r="PQ160" s="120"/>
      <c r="PR160" s="120"/>
      <c r="PS160" s="120"/>
      <c r="PT160" s="120"/>
      <c r="PU160" s="120"/>
      <c r="PV160" s="120"/>
      <c r="PW160" s="120"/>
      <c r="PX160" s="120"/>
      <c r="PY160" s="120"/>
      <c r="PZ160" s="120"/>
      <c r="QA160" s="120"/>
      <c r="QB160" s="120"/>
      <c r="QC160" s="120"/>
      <c r="QD160" s="120"/>
      <c r="QE160" s="120"/>
      <c r="QF160" s="120"/>
      <c r="QG160" s="120"/>
      <c r="QH160" s="120"/>
      <c r="QI160" s="120"/>
      <c r="QJ160" s="120"/>
      <c r="QK160" s="120"/>
      <c r="QL160" s="120"/>
      <c r="QM160" s="120"/>
      <c r="QN160" s="120"/>
      <c r="QO160" s="120"/>
      <c r="QP160" s="120"/>
      <c r="QQ160" s="120"/>
      <c r="QR160" s="120"/>
      <c r="QS160" s="120"/>
      <c r="QT160" s="120"/>
      <c r="QU160" s="120"/>
      <c r="QV160" s="120"/>
      <c r="QW160" s="120"/>
      <c r="QX160" s="120"/>
      <c r="QY160" s="120"/>
      <c r="QZ160" s="120"/>
      <c r="RA160" s="120"/>
      <c r="RB160" s="120"/>
      <c r="RC160" s="120"/>
      <c r="RD160" s="120"/>
      <c r="RE160" s="120"/>
      <c r="RF160" s="120"/>
      <c r="RG160" s="120"/>
      <c r="RH160" s="120"/>
      <c r="RI160" s="120"/>
      <c r="RJ160" s="120"/>
      <c r="RK160" s="120"/>
      <c r="RL160" s="120"/>
      <c r="RM160" s="120"/>
      <c r="RN160" s="120"/>
      <c r="RO160" s="120"/>
      <c r="RP160" s="120"/>
      <c r="RQ160" s="120"/>
      <c r="RR160" s="120"/>
      <c r="RS160" s="120"/>
      <c r="RT160" s="120"/>
      <c r="RU160" s="120"/>
      <c r="RV160" s="120"/>
      <c r="RW160" s="120"/>
      <c r="RX160" s="120"/>
      <c r="RY160" s="120"/>
      <c r="RZ160" s="120"/>
      <c r="SA160" s="120"/>
      <c r="SB160" s="120"/>
      <c r="SC160" s="120"/>
      <c r="SD160" s="120"/>
      <c r="SE160" s="120"/>
      <c r="SF160" s="120"/>
      <c r="SG160" s="120"/>
      <c r="SH160" s="120"/>
      <c r="SI160" s="120"/>
      <c r="SJ160" s="120"/>
      <c r="SK160" s="120"/>
      <c r="SL160" s="120"/>
      <c r="SM160" s="120"/>
      <c r="SN160" s="120"/>
      <c r="SO160" s="120"/>
      <c r="SP160" s="120"/>
      <c r="SQ160" s="120"/>
      <c r="SR160" s="120"/>
      <c r="SS160" s="120"/>
      <c r="ST160" s="120"/>
      <c r="SU160" s="120"/>
      <c r="SV160" s="120"/>
      <c r="SW160" s="120"/>
      <c r="SX160" s="120"/>
      <c r="SY160" s="120"/>
      <c r="SZ160" s="120"/>
      <c r="TA160" s="120"/>
      <c r="TB160" s="120"/>
      <c r="TC160" s="120"/>
      <c r="TD160" s="120"/>
      <c r="TE160" s="120"/>
      <c r="TF160" s="120"/>
      <c r="TG160" s="120"/>
      <c r="TH160" s="120"/>
      <c r="TI160" s="120"/>
      <c r="TJ160" s="120"/>
      <c r="TK160" s="120"/>
      <c r="TL160" s="120"/>
      <c r="TM160" s="120"/>
      <c r="TN160" s="120"/>
      <c r="TO160" s="120"/>
      <c r="TP160" s="120"/>
      <c r="TQ160" s="120"/>
      <c r="TR160" s="120"/>
      <c r="TS160" s="120"/>
      <c r="TT160" s="120"/>
      <c r="TU160" s="120"/>
      <c r="TV160" s="120"/>
      <c r="TW160" s="120"/>
      <c r="TX160" s="120"/>
      <c r="TY160" s="120"/>
      <c r="TZ160" s="120"/>
      <c r="UA160" s="120"/>
      <c r="UB160" s="120"/>
      <c r="UC160" s="120"/>
      <c r="UD160" s="120"/>
      <c r="UE160" s="120"/>
      <c r="UF160" s="120"/>
      <c r="UG160" s="120"/>
    </row>
    <row r="161" spans="1:553" s="253" customFormat="1" x14ac:dyDescent="0.25">
      <c r="A161" s="250" t="s">
        <v>321</v>
      </c>
      <c r="B161" s="252">
        <f t="shared" ref="B161:AF161" si="116">B159-(B90+B107)</f>
        <v>93.12</v>
      </c>
      <c r="C161" s="252">
        <f t="shared" si="116"/>
        <v>418.73110000000003</v>
      </c>
      <c r="D161" s="252">
        <f t="shared" si="116"/>
        <v>511.85109999999997</v>
      </c>
      <c r="E161" s="252">
        <f t="shared" si="116"/>
        <v>102.51560000000001</v>
      </c>
      <c r="F161" s="252">
        <f t="shared" si="116"/>
        <v>507.33780000000002</v>
      </c>
      <c r="G161" s="252">
        <f t="shared" si="116"/>
        <v>609.85339999999997</v>
      </c>
      <c r="H161" s="252">
        <f t="shared" si="116"/>
        <v>236.84520000000001</v>
      </c>
      <c r="I161" s="252">
        <f t="shared" si="116"/>
        <v>112.3785</v>
      </c>
      <c r="J161" s="252">
        <f t="shared" si="116"/>
        <v>548.93619999999999</v>
      </c>
      <c r="K161" s="252">
        <f t="shared" si="116"/>
        <v>661.31479999999999</v>
      </c>
      <c r="L161" s="252">
        <f t="shared" si="116"/>
        <v>300.86439999999999</v>
      </c>
      <c r="M161" s="252">
        <f t="shared" si="116"/>
        <v>103.78700000000001</v>
      </c>
      <c r="N161" s="252">
        <f t="shared" si="116"/>
        <v>537.9548000000002</v>
      </c>
      <c r="O161" s="252">
        <f t="shared" si="116"/>
        <v>602.0513000000002</v>
      </c>
      <c r="P161" s="252">
        <f t="shared" si="116"/>
        <v>0</v>
      </c>
      <c r="Q161" s="252">
        <f t="shared" si="116"/>
        <v>132.56479999999999</v>
      </c>
      <c r="R161" s="252">
        <f t="shared" si="116"/>
        <v>679.19920000000002</v>
      </c>
      <c r="S161" s="252">
        <f t="shared" si="116"/>
        <v>771.76800000000003</v>
      </c>
      <c r="T161" s="252">
        <f t="shared" si="116"/>
        <v>341.18950000000001</v>
      </c>
      <c r="U161" s="252">
        <f t="shared" si="116"/>
        <v>129.584</v>
      </c>
      <c r="V161" s="252">
        <f t="shared" si="116"/>
        <v>829.15549999999985</v>
      </c>
      <c r="W161" s="252">
        <f t="shared" si="116"/>
        <v>958.73949999999991</v>
      </c>
      <c r="X161" s="252">
        <f t="shared" si="116"/>
        <v>528.38940000000002</v>
      </c>
      <c r="Y161" s="252">
        <f t="shared" si="116"/>
        <v>111.88420000000001</v>
      </c>
      <c r="Z161" s="252">
        <f t="shared" si="116"/>
        <v>708.15259999999967</v>
      </c>
      <c r="AA161" s="252">
        <f t="shared" si="116"/>
        <v>820.03809999999976</v>
      </c>
      <c r="AB161" s="252">
        <f>AB159-(AB90+AB107)</f>
        <v>460.79209999999989</v>
      </c>
      <c r="AC161" s="252">
        <f t="shared" si="116"/>
        <v>457.00009999999997</v>
      </c>
      <c r="AD161" s="252">
        <f t="shared" si="116"/>
        <v>917.79219999999964</v>
      </c>
      <c r="AE161" s="252">
        <f t="shared" si="116"/>
        <v>461.03530000000001</v>
      </c>
      <c r="AF161" s="252">
        <f t="shared" si="116"/>
        <v>494.24520000000001</v>
      </c>
      <c r="AG161" s="252">
        <f t="shared" ref="AG161:BL161" si="117">AG159-(AG90+AG107)</f>
        <v>955.28050000000007</v>
      </c>
      <c r="AH161" s="252">
        <f t="shared" si="117"/>
        <v>438.60484999999994</v>
      </c>
      <c r="AI161" s="252">
        <f t="shared" si="117"/>
        <v>436.29119999999995</v>
      </c>
      <c r="AJ161" s="252">
        <f t="shared" si="117"/>
        <v>874.89605000000006</v>
      </c>
      <c r="AK161" s="252">
        <f t="shared" si="117"/>
        <v>549.98040000000003</v>
      </c>
      <c r="AL161" s="252">
        <f t="shared" si="117"/>
        <v>556.45039999999995</v>
      </c>
      <c r="AM161" s="252">
        <f t="shared" si="117"/>
        <v>1106.4307999999999</v>
      </c>
      <c r="AN161" s="252">
        <f t="shared" si="117"/>
        <v>687.84509999999977</v>
      </c>
      <c r="AO161" s="252">
        <f t="shared" si="117"/>
        <v>490.30939999999998</v>
      </c>
      <c r="AP161" s="252">
        <f t="shared" si="117"/>
        <v>1178.1544999999999</v>
      </c>
      <c r="AQ161" s="252">
        <f t="shared" si="117"/>
        <v>651.69019999999978</v>
      </c>
      <c r="AR161" s="252">
        <f t="shared" si="117"/>
        <v>440.71439999999996</v>
      </c>
      <c r="AS161" s="252">
        <f t="shared" si="117"/>
        <v>1092.4045999999998</v>
      </c>
      <c r="AT161" s="252">
        <f t="shared" si="117"/>
        <v>664.72334000000012</v>
      </c>
      <c r="AU161" s="252">
        <f t="shared" si="117"/>
        <v>486.86500000000007</v>
      </c>
      <c r="AV161" s="252">
        <f t="shared" si="117"/>
        <v>1151.58834</v>
      </c>
      <c r="AW161" s="252">
        <f t="shared" si="117"/>
        <v>771.17744000000016</v>
      </c>
      <c r="AX161" s="252">
        <f t="shared" si="117"/>
        <v>450.86500000000007</v>
      </c>
      <c r="AY161" s="252">
        <f t="shared" si="117"/>
        <v>1222.0424399999999</v>
      </c>
      <c r="AZ161" s="252">
        <f t="shared" si="117"/>
        <v>746.4982</v>
      </c>
      <c r="BA161" s="252">
        <f t="shared" si="117"/>
        <v>674.72029999999995</v>
      </c>
      <c r="BB161" s="252">
        <f t="shared" si="117"/>
        <v>1421.2184999999999</v>
      </c>
      <c r="BC161" s="252">
        <f t="shared" si="117"/>
        <v>613.46870000000013</v>
      </c>
      <c r="BD161" s="252">
        <f t="shared" si="117"/>
        <v>631.298</v>
      </c>
      <c r="BE161" s="252">
        <f t="shared" si="117"/>
        <v>1244.7666999999994</v>
      </c>
      <c r="BF161" s="252">
        <f t="shared" si="117"/>
        <v>670.7587000000002</v>
      </c>
      <c r="BG161" s="252">
        <f t="shared" si="117"/>
        <v>504.10279999999995</v>
      </c>
      <c r="BH161" s="252">
        <f t="shared" si="117"/>
        <v>1174.8614999999998</v>
      </c>
      <c r="BI161" s="252">
        <f t="shared" si="117"/>
        <v>622.54869999999994</v>
      </c>
      <c r="BJ161" s="252">
        <f t="shared" si="117"/>
        <v>572.93849999999998</v>
      </c>
      <c r="BK161" s="252">
        <f t="shared" si="117"/>
        <v>1195.4871999999998</v>
      </c>
      <c r="BL161" s="252">
        <f t="shared" si="117"/>
        <v>468.14059999999995</v>
      </c>
      <c r="BM161" s="252">
        <f t="shared" ref="BM161:CO161" si="118">BM159-(BM90+BM107)</f>
        <v>325.7516</v>
      </c>
      <c r="BN161" s="252">
        <f t="shared" si="118"/>
        <v>793.89219999999989</v>
      </c>
      <c r="BO161" s="252">
        <f t="shared" si="118"/>
        <v>678.42379999999991</v>
      </c>
      <c r="BP161" s="252">
        <f t="shared" si="118"/>
        <v>507.03989999999993</v>
      </c>
      <c r="BQ161" s="252">
        <f t="shared" si="118"/>
        <v>1185.4636999999998</v>
      </c>
      <c r="BR161" s="252">
        <f t="shared" si="118"/>
        <v>593.88629999999989</v>
      </c>
      <c r="BS161" s="252">
        <f t="shared" si="118"/>
        <v>518.54629999999997</v>
      </c>
      <c r="BT161" s="252">
        <f t="shared" si="118"/>
        <v>1112.4325999999999</v>
      </c>
      <c r="BU161" s="252">
        <f t="shared" si="118"/>
        <v>582.30970000000002</v>
      </c>
      <c r="BV161" s="252">
        <f t="shared" si="118"/>
        <v>412.08569999999997</v>
      </c>
      <c r="BW161" s="252">
        <f t="shared" si="118"/>
        <v>994.39540000000011</v>
      </c>
      <c r="BX161" s="252">
        <f t="shared" si="118"/>
        <v>720.00159999999971</v>
      </c>
      <c r="BY161" s="252">
        <f t="shared" si="118"/>
        <v>594.99999999999989</v>
      </c>
      <c r="BZ161" s="252">
        <f t="shared" si="118"/>
        <v>1315.0016000000001</v>
      </c>
      <c r="CA161" s="252">
        <f t="shared" si="118"/>
        <v>852.67679999999973</v>
      </c>
      <c r="CB161" s="252">
        <f t="shared" si="118"/>
        <v>344.77369999999996</v>
      </c>
      <c r="CC161" s="252">
        <f t="shared" si="118"/>
        <v>1197.4504999999997</v>
      </c>
      <c r="CD161" s="252">
        <f>CD159-(CD90+CD107)</f>
        <v>833.46109999999976</v>
      </c>
      <c r="CE161" s="252">
        <f t="shared" si="118"/>
        <v>285.19100000000003</v>
      </c>
      <c r="CF161" s="252">
        <f t="shared" si="118"/>
        <v>1118.6520999999998</v>
      </c>
      <c r="CG161" s="252">
        <f t="shared" si="118"/>
        <v>801.9518999999998</v>
      </c>
      <c r="CH161" s="252">
        <f t="shared" si="118"/>
        <v>294.97149999999999</v>
      </c>
      <c r="CI161" s="252">
        <f t="shared" si="118"/>
        <v>1096.9234000000001</v>
      </c>
      <c r="CJ161" s="252">
        <f t="shared" si="118"/>
        <v>781.73399999999992</v>
      </c>
      <c r="CK161" s="252">
        <f t="shared" si="118"/>
        <v>234.0949</v>
      </c>
      <c r="CL161" s="252">
        <f t="shared" si="118"/>
        <v>1015.8288999999997</v>
      </c>
      <c r="CM161" s="252">
        <f t="shared" si="118"/>
        <v>850.28639999999973</v>
      </c>
      <c r="CN161" s="252">
        <f t="shared" si="118"/>
        <v>279.61160000000001</v>
      </c>
      <c r="CO161" s="252">
        <f t="shared" si="118"/>
        <v>1129.8979999999995</v>
      </c>
      <c r="CP161" s="252">
        <f t="shared" ref="CP161:CR161" si="119">CP159-(CP90+CP107)</f>
        <v>850.28978999999981</v>
      </c>
      <c r="CQ161" s="252">
        <f t="shared" si="119"/>
        <v>279.58159999999998</v>
      </c>
      <c r="CR161" s="252">
        <f t="shared" si="119"/>
        <v>1129.8713899999993</v>
      </c>
      <c r="CS161" s="232"/>
      <c r="CT161" s="232"/>
      <c r="CU161" s="232"/>
      <c r="CV161" s="232"/>
      <c r="CW161" s="232"/>
      <c r="CX161" s="232"/>
      <c r="CY161" s="232"/>
      <c r="CZ161" s="232"/>
      <c r="DA161" s="232"/>
      <c r="DB161" s="232"/>
      <c r="DC161" s="232"/>
      <c r="DD161" s="232"/>
      <c r="DE161" s="232"/>
      <c r="DF161" s="232"/>
      <c r="DG161" s="232"/>
      <c r="DH161" s="232"/>
      <c r="DI161" s="232"/>
      <c r="DJ161" s="232"/>
      <c r="DK161" s="232"/>
      <c r="DL161" s="232"/>
      <c r="DM161" s="232"/>
      <c r="DN161" s="232"/>
      <c r="DO161" s="232"/>
      <c r="DP161" s="232"/>
      <c r="DQ161" s="232"/>
      <c r="DR161" s="232"/>
      <c r="DS161" s="232"/>
      <c r="DT161" s="232"/>
      <c r="DU161" s="232"/>
      <c r="DV161" s="232"/>
      <c r="DW161" s="232"/>
      <c r="DX161" s="232"/>
      <c r="DY161" s="232"/>
      <c r="DZ161" s="232"/>
      <c r="EA161" s="232"/>
      <c r="EB161" s="232"/>
      <c r="EC161" s="232"/>
      <c r="ED161" s="232"/>
      <c r="EE161" s="232"/>
      <c r="EF161" s="232"/>
      <c r="EG161" s="232"/>
      <c r="EH161" s="232"/>
      <c r="EI161" s="232"/>
      <c r="EJ161" s="232"/>
      <c r="EK161" s="232"/>
      <c r="EL161" s="232"/>
      <c r="EM161" s="232"/>
      <c r="EN161" s="232"/>
      <c r="EO161" s="232"/>
      <c r="EP161" s="232"/>
      <c r="EQ161" s="232"/>
      <c r="ER161" s="232"/>
      <c r="ES161" s="232"/>
      <c r="ET161" s="232"/>
      <c r="EU161" s="232"/>
      <c r="EV161" s="232"/>
      <c r="EW161" s="232"/>
      <c r="EX161" s="232"/>
      <c r="EY161" s="232"/>
      <c r="EZ161" s="232"/>
      <c r="FA161" s="232"/>
      <c r="FB161" s="232"/>
      <c r="FC161" s="232"/>
      <c r="FD161" s="232"/>
      <c r="FE161" s="232"/>
      <c r="FF161" s="232"/>
      <c r="FG161" s="232"/>
      <c r="FH161" s="232"/>
      <c r="FI161" s="232"/>
      <c r="FJ161" s="232"/>
      <c r="FK161" s="232"/>
      <c r="FL161" s="232"/>
      <c r="FM161" s="232"/>
      <c r="FN161" s="232"/>
      <c r="FO161" s="232"/>
      <c r="FP161" s="232"/>
      <c r="FQ161" s="232"/>
      <c r="FR161" s="232"/>
      <c r="FS161" s="232"/>
      <c r="FT161" s="232"/>
      <c r="FU161" s="232"/>
      <c r="FV161" s="232"/>
      <c r="FW161" s="232"/>
      <c r="FX161" s="232"/>
      <c r="FY161" s="232"/>
      <c r="FZ161" s="232"/>
      <c r="GA161" s="232"/>
      <c r="GB161" s="232"/>
      <c r="GC161" s="120"/>
      <c r="GD161" s="120"/>
      <c r="GE161" s="120"/>
      <c r="GF161" s="120"/>
      <c r="GG161" s="120"/>
      <c r="GH161" s="120"/>
      <c r="GI161" s="120"/>
      <c r="GJ161" s="120"/>
      <c r="GK161" s="120"/>
      <c r="GL161" s="120"/>
      <c r="GM161" s="120"/>
      <c r="GN161" s="120"/>
      <c r="GO161" s="120"/>
      <c r="GP161" s="120"/>
      <c r="GQ161" s="120"/>
      <c r="GR161" s="120"/>
      <c r="GS161" s="120"/>
      <c r="GT161" s="120"/>
      <c r="GU161" s="120"/>
      <c r="GV161" s="120"/>
      <c r="GW161" s="120"/>
      <c r="GX161" s="120"/>
      <c r="GY161" s="120"/>
      <c r="GZ161" s="120"/>
      <c r="HA161" s="120"/>
      <c r="HB161" s="120"/>
      <c r="HC161" s="120"/>
      <c r="HD161" s="120"/>
      <c r="HE161" s="120"/>
      <c r="HF161" s="120"/>
      <c r="HG161" s="120"/>
      <c r="HH161" s="120"/>
      <c r="HI161" s="120"/>
      <c r="HJ161" s="120"/>
      <c r="HK161" s="120"/>
      <c r="HL161" s="120"/>
      <c r="HM161" s="120"/>
      <c r="HN161" s="120"/>
      <c r="HO161" s="120"/>
      <c r="HP161" s="120"/>
      <c r="HQ161" s="120"/>
      <c r="HR161" s="120"/>
      <c r="HS161" s="120"/>
      <c r="HT161" s="120"/>
      <c r="HU161" s="120"/>
      <c r="HV161" s="120"/>
      <c r="HW161" s="120"/>
      <c r="HX161" s="120"/>
      <c r="HY161" s="120"/>
      <c r="HZ161" s="120"/>
      <c r="IA161" s="120"/>
      <c r="IB161" s="120"/>
      <c r="IC161" s="120"/>
      <c r="ID161" s="120"/>
      <c r="IE161" s="120"/>
      <c r="IF161" s="120"/>
      <c r="IG161" s="120"/>
      <c r="IH161" s="120"/>
      <c r="II161" s="120"/>
      <c r="IJ161" s="120"/>
      <c r="IK161" s="120"/>
      <c r="IL161" s="120"/>
      <c r="IM161" s="120"/>
      <c r="IN161" s="120"/>
      <c r="IO161" s="120"/>
      <c r="IP161" s="120"/>
      <c r="IQ161" s="120"/>
      <c r="IR161" s="120"/>
      <c r="IS161" s="120"/>
      <c r="IT161" s="120"/>
      <c r="IU161" s="120"/>
      <c r="IV161" s="120"/>
      <c r="IW161" s="120"/>
      <c r="IX161" s="120"/>
      <c r="IY161" s="120"/>
      <c r="IZ161" s="120"/>
      <c r="JA161" s="120"/>
      <c r="JB161" s="120"/>
      <c r="JC161" s="120"/>
      <c r="JD161" s="120"/>
      <c r="JE161" s="120"/>
      <c r="JF161" s="120"/>
      <c r="JG161" s="120"/>
      <c r="JH161" s="120"/>
      <c r="JI161" s="120"/>
      <c r="JJ161" s="120"/>
      <c r="JK161" s="120"/>
      <c r="JL161" s="120"/>
      <c r="JM161" s="120"/>
      <c r="JN161" s="120"/>
      <c r="JO161" s="120"/>
      <c r="JP161" s="120"/>
      <c r="JQ161" s="120"/>
      <c r="JR161" s="120"/>
      <c r="JS161" s="120"/>
      <c r="JT161" s="120"/>
      <c r="JU161" s="120"/>
      <c r="JV161" s="120"/>
      <c r="JW161" s="120"/>
      <c r="JX161" s="120"/>
      <c r="JY161" s="120"/>
      <c r="JZ161" s="120"/>
      <c r="KA161" s="120"/>
      <c r="KB161" s="120"/>
      <c r="KC161" s="120"/>
      <c r="KD161" s="120"/>
      <c r="KE161" s="120"/>
      <c r="KF161" s="120"/>
      <c r="KG161" s="120"/>
      <c r="KH161" s="120"/>
      <c r="KI161" s="120"/>
      <c r="KJ161" s="120"/>
      <c r="KK161" s="120"/>
      <c r="KL161" s="120"/>
      <c r="KM161" s="120"/>
      <c r="KN161" s="120"/>
      <c r="KO161" s="120"/>
      <c r="KP161" s="120"/>
      <c r="KQ161" s="120"/>
      <c r="KR161" s="120"/>
      <c r="KS161" s="120"/>
      <c r="KT161" s="120"/>
      <c r="KU161" s="120"/>
      <c r="KV161" s="120"/>
      <c r="KW161" s="120"/>
      <c r="KX161" s="120"/>
      <c r="KY161" s="120"/>
      <c r="KZ161" s="120"/>
      <c r="LA161" s="120"/>
      <c r="LB161" s="120"/>
      <c r="LC161" s="120"/>
      <c r="LD161" s="120"/>
      <c r="LE161" s="120"/>
      <c r="LF161" s="120"/>
      <c r="LG161" s="120"/>
      <c r="LH161" s="120"/>
      <c r="LI161" s="120"/>
      <c r="LJ161" s="120"/>
      <c r="LK161" s="120"/>
      <c r="LL161" s="120"/>
      <c r="LM161" s="120"/>
      <c r="LN161" s="120"/>
      <c r="LO161" s="120"/>
      <c r="LP161" s="120"/>
      <c r="LQ161" s="120"/>
      <c r="LR161" s="120"/>
      <c r="LS161" s="120"/>
      <c r="LT161" s="120"/>
      <c r="LU161" s="120"/>
      <c r="LV161" s="120"/>
      <c r="LW161" s="120"/>
      <c r="LX161" s="120"/>
      <c r="LY161" s="120"/>
      <c r="LZ161" s="120"/>
      <c r="MA161" s="120"/>
      <c r="MB161" s="120"/>
      <c r="MC161" s="120"/>
      <c r="MD161" s="120"/>
      <c r="ME161" s="120"/>
      <c r="MF161" s="120"/>
      <c r="MG161" s="120"/>
      <c r="MH161" s="120"/>
      <c r="MI161" s="120"/>
      <c r="MJ161" s="120"/>
      <c r="MK161" s="120"/>
      <c r="ML161" s="120"/>
      <c r="MM161" s="120"/>
      <c r="MN161" s="120"/>
      <c r="MO161" s="120"/>
      <c r="MP161" s="120"/>
      <c r="MQ161" s="120"/>
      <c r="MR161" s="120"/>
      <c r="MS161" s="120"/>
      <c r="MT161" s="120"/>
      <c r="MU161" s="120"/>
      <c r="MV161" s="120"/>
      <c r="MW161" s="120"/>
      <c r="MX161" s="120"/>
      <c r="MY161" s="120"/>
      <c r="MZ161" s="120"/>
      <c r="NA161" s="120"/>
      <c r="NB161" s="120"/>
      <c r="NC161" s="120"/>
      <c r="ND161" s="120"/>
      <c r="NE161" s="120"/>
      <c r="NF161" s="120"/>
      <c r="NG161" s="120"/>
      <c r="NH161" s="120"/>
      <c r="NI161" s="120"/>
      <c r="NJ161" s="120"/>
      <c r="NK161" s="120"/>
      <c r="NL161" s="120"/>
      <c r="NM161" s="120"/>
      <c r="NN161" s="120"/>
      <c r="NO161" s="120"/>
      <c r="NP161" s="120"/>
      <c r="NQ161" s="120"/>
      <c r="NR161" s="120"/>
      <c r="NS161" s="120"/>
      <c r="NT161" s="120"/>
      <c r="NU161" s="120"/>
      <c r="NV161" s="120"/>
      <c r="NW161" s="120"/>
      <c r="NX161" s="120"/>
      <c r="NY161" s="120"/>
      <c r="NZ161" s="120"/>
      <c r="OA161" s="120"/>
      <c r="OB161" s="120"/>
      <c r="OC161" s="120"/>
      <c r="OD161" s="120"/>
      <c r="OE161" s="120"/>
      <c r="OF161" s="120"/>
      <c r="OG161" s="120"/>
      <c r="OH161" s="120"/>
      <c r="OI161" s="120"/>
      <c r="OJ161" s="120"/>
      <c r="OK161" s="120"/>
      <c r="OL161" s="120"/>
      <c r="OM161" s="120"/>
      <c r="ON161" s="120"/>
      <c r="OO161" s="120"/>
      <c r="OP161" s="120"/>
      <c r="OQ161" s="120"/>
      <c r="OR161" s="120"/>
      <c r="OS161" s="120"/>
      <c r="OT161" s="120"/>
      <c r="OU161" s="120"/>
      <c r="OV161" s="120"/>
      <c r="OW161" s="120"/>
      <c r="OX161" s="120"/>
      <c r="OY161" s="120"/>
      <c r="OZ161" s="120"/>
      <c r="PA161" s="120"/>
      <c r="PB161" s="120"/>
      <c r="PC161" s="120"/>
      <c r="PD161" s="120"/>
      <c r="PE161" s="120"/>
      <c r="PF161" s="120"/>
      <c r="PG161" s="120"/>
      <c r="PH161" s="120"/>
      <c r="PI161" s="120"/>
      <c r="PJ161" s="120"/>
      <c r="PK161" s="120"/>
      <c r="PL161" s="120"/>
      <c r="PM161" s="120"/>
      <c r="PN161" s="120"/>
      <c r="PO161" s="120"/>
      <c r="PP161" s="120"/>
      <c r="PQ161" s="120"/>
      <c r="PR161" s="120"/>
      <c r="PS161" s="120"/>
      <c r="PT161" s="120"/>
      <c r="PU161" s="120"/>
      <c r="PV161" s="120"/>
      <c r="PW161" s="120"/>
      <c r="PX161" s="120"/>
      <c r="PY161" s="120"/>
      <c r="PZ161" s="120"/>
      <c r="QA161" s="120"/>
      <c r="QB161" s="120"/>
      <c r="QC161" s="120"/>
      <c r="QD161" s="120"/>
      <c r="QE161" s="120"/>
      <c r="QF161" s="120"/>
      <c r="QG161" s="120"/>
      <c r="QH161" s="120"/>
      <c r="QI161" s="120"/>
      <c r="QJ161" s="120"/>
      <c r="QK161" s="120"/>
      <c r="QL161" s="120"/>
      <c r="QM161" s="120"/>
      <c r="QN161" s="120"/>
      <c r="QO161" s="120"/>
      <c r="QP161" s="120"/>
      <c r="QQ161" s="120"/>
      <c r="QR161" s="120"/>
      <c r="QS161" s="120"/>
      <c r="QT161" s="120"/>
      <c r="QU161" s="120"/>
      <c r="QV161" s="120"/>
      <c r="QW161" s="120"/>
      <c r="QX161" s="120"/>
      <c r="QY161" s="120"/>
      <c r="QZ161" s="120"/>
      <c r="RA161" s="120"/>
      <c r="RB161" s="120"/>
      <c r="RC161" s="120"/>
      <c r="RD161" s="120"/>
      <c r="RE161" s="120"/>
      <c r="RF161" s="120"/>
      <c r="RG161" s="120"/>
      <c r="RH161" s="120"/>
      <c r="RI161" s="120"/>
      <c r="RJ161" s="120"/>
      <c r="RK161" s="120"/>
      <c r="RL161" s="120"/>
      <c r="RM161" s="120"/>
      <c r="RN161" s="120"/>
      <c r="RO161" s="120"/>
      <c r="RP161" s="120"/>
      <c r="RQ161" s="120"/>
      <c r="RR161" s="120"/>
      <c r="RS161" s="120"/>
      <c r="RT161" s="120"/>
      <c r="RU161" s="120"/>
      <c r="RV161" s="120"/>
      <c r="RW161" s="120"/>
      <c r="RX161" s="120"/>
      <c r="RY161" s="120"/>
      <c r="RZ161" s="120"/>
      <c r="SA161" s="120"/>
      <c r="SB161" s="120"/>
      <c r="SC161" s="120"/>
      <c r="SD161" s="120"/>
      <c r="SE161" s="120"/>
      <c r="SF161" s="120"/>
      <c r="SG161" s="120"/>
      <c r="SH161" s="120"/>
      <c r="SI161" s="120"/>
      <c r="SJ161" s="120"/>
      <c r="SK161" s="120"/>
      <c r="SL161" s="120"/>
      <c r="SM161" s="120"/>
      <c r="SN161" s="120"/>
      <c r="SO161" s="120"/>
      <c r="SP161" s="120"/>
      <c r="SQ161" s="120"/>
      <c r="SR161" s="120"/>
      <c r="SS161" s="120"/>
      <c r="ST161" s="120"/>
      <c r="SU161" s="120"/>
      <c r="SV161" s="120"/>
      <c r="SW161" s="120"/>
      <c r="SX161" s="120"/>
      <c r="SY161" s="120"/>
      <c r="SZ161" s="120"/>
      <c r="TA161" s="120"/>
      <c r="TB161" s="120"/>
      <c r="TC161" s="120"/>
      <c r="TD161" s="120"/>
      <c r="TE161" s="120"/>
      <c r="TF161" s="120"/>
      <c r="TG161" s="120"/>
      <c r="TH161" s="120"/>
      <c r="TI161" s="120"/>
      <c r="TJ161" s="120"/>
      <c r="TK161" s="120"/>
      <c r="TL161" s="120"/>
      <c r="TM161" s="120"/>
      <c r="TN161" s="120"/>
      <c r="TO161" s="120"/>
      <c r="TP161" s="120"/>
      <c r="TQ161" s="120"/>
      <c r="TR161" s="120"/>
      <c r="TS161" s="120"/>
      <c r="TT161" s="120"/>
      <c r="TU161" s="120"/>
      <c r="TV161" s="120"/>
      <c r="TW161" s="120"/>
      <c r="TX161" s="120"/>
      <c r="TY161" s="120"/>
      <c r="TZ161" s="120"/>
      <c r="UA161" s="120"/>
      <c r="UB161" s="120"/>
      <c r="UC161" s="120"/>
      <c r="UD161" s="120"/>
      <c r="UE161" s="120"/>
      <c r="UF161" s="120"/>
      <c r="UG161" s="120"/>
    </row>
    <row r="162" spans="1:553" s="93" customFormat="1" x14ac:dyDescent="0.25">
      <c r="A162" s="193" t="s">
        <v>265</v>
      </c>
      <c r="B162" s="126"/>
      <c r="C162" s="126"/>
      <c r="D162" s="126"/>
      <c r="E162" s="126"/>
      <c r="F162" s="126"/>
      <c r="G162" s="126"/>
      <c r="H162" s="126"/>
      <c r="I162" s="126"/>
      <c r="J162" s="126"/>
      <c r="K162" s="126"/>
      <c r="L162" s="126"/>
      <c r="M162" s="126"/>
      <c r="N162" s="126"/>
      <c r="O162" s="126"/>
      <c r="P162" s="126"/>
      <c r="Q162" s="126">
        <v>0</v>
      </c>
      <c r="R162" s="126">
        <v>0</v>
      </c>
      <c r="S162" s="126"/>
      <c r="T162" s="126">
        <v>0</v>
      </c>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c r="BF162" s="126"/>
      <c r="BG162" s="126"/>
      <c r="BH162" s="126"/>
      <c r="BI162" s="126"/>
      <c r="BJ162" s="126"/>
      <c r="BK162" s="126"/>
      <c r="BL162" s="126"/>
      <c r="BM162" s="126"/>
      <c r="BN162" s="126"/>
      <c r="BO162" s="126"/>
      <c r="BP162" s="126"/>
      <c r="BQ162" s="126"/>
      <c r="BR162" s="126"/>
      <c r="BS162" s="126"/>
      <c r="BT162" s="126"/>
      <c r="BU162" s="126"/>
      <c r="BV162" s="126"/>
      <c r="BW162" s="126"/>
      <c r="BX162" s="126"/>
      <c r="BY162" s="126"/>
      <c r="BZ162" s="126"/>
      <c r="CA162" s="126"/>
      <c r="CB162" s="126"/>
      <c r="CC162" s="126"/>
      <c r="CD162" s="126"/>
      <c r="CE162" s="126"/>
      <c r="CF162" s="126"/>
      <c r="CG162" s="126"/>
      <c r="CH162" s="126"/>
      <c r="CI162" s="126"/>
      <c r="CJ162" s="126"/>
      <c r="CK162" s="126"/>
      <c r="CL162" s="126"/>
      <c r="CM162" s="126"/>
      <c r="CN162" s="126"/>
      <c r="CO162" s="126"/>
      <c r="CP162" s="126"/>
      <c r="CQ162" s="126"/>
      <c r="CR162" s="126"/>
      <c r="CS162" s="232"/>
      <c r="CT162" s="232"/>
      <c r="CU162" s="232"/>
      <c r="CV162" s="232"/>
      <c r="CW162" s="232"/>
      <c r="CX162" s="232"/>
      <c r="CY162" s="232"/>
      <c r="CZ162" s="232"/>
      <c r="DA162" s="232"/>
      <c r="DB162" s="232"/>
      <c r="DC162" s="232"/>
      <c r="DD162" s="232"/>
      <c r="DE162" s="232"/>
      <c r="DF162" s="232"/>
      <c r="DG162" s="232"/>
      <c r="DH162" s="232"/>
      <c r="DI162" s="232"/>
      <c r="DJ162" s="232"/>
      <c r="DK162" s="232"/>
      <c r="DL162" s="232"/>
      <c r="DM162" s="232"/>
      <c r="DN162" s="232"/>
      <c r="DO162" s="232"/>
      <c r="DP162" s="232"/>
      <c r="DQ162" s="232"/>
      <c r="DR162" s="232"/>
      <c r="DS162" s="232"/>
      <c r="DT162" s="232"/>
      <c r="DU162" s="232"/>
      <c r="DV162" s="232"/>
      <c r="DW162" s="232"/>
      <c r="DX162" s="232"/>
      <c r="DY162" s="232"/>
      <c r="DZ162" s="232"/>
      <c r="EA162" s="232"/>
      <c r="EB162" s="232"/>
      <c r="EC162" s="232"/>
      <c r="ED162" s="232"/>
      <c r="EE162" s="232"/>
      <c r="EF162" s="232"/>
      <c r="EG162" s="232"/>
      <c r="EH162" s="232"/>
      <c r="EI162" s="232"/>
      <c r="EJ162" s="232"/>
      <c r="EK162" s="232"/>
      <c r="EL162" s="232"/>
      <c r="EM162" s="232"/>
      <c r="EN162" s="232"/>
      <c r="EO162" s="232"/>
      <c r="EP162" s="232"/>
      <c r="EQ162" s="232"/>
      <c r="ER162" s="232"/>
      <c r="ES162" s="232"/>
      <c r="ET162" s="232"/>
      <c r="EU162" s="232"/>
      <c r="EV162" s="232"/>
      <c r="EW162" s="232"/>
      <c r="EX162" s="232"/>
      <c r="EY162" s="232"/>
      <c r="EZ162" s="232"/>
      <c r="FA162" s="232"/>
      <c r="FB162" s="232"/>
      <c r="FC162" s="232"/>
      <c r="FD162" s="232"/>
      <c r="FE162" s="232"/>
      <c r="FF162" s="232"/>
      <c r="FG162" s="232"/>
      <c r="FH162" s="232"/>
      <c r="FI162" s="232"/>
      <c r="FJ162" s="232"/>
      <c r="FK162" s="232"/>
      <c r="FL162" s="232"/>
      <c r="FM162" s="232"/>
      <c r="FN162" s="232"/>
      <c r="FO162" s="232"/>
      <c r="FP162" s="232"/>
      <c r="FQ162" s="232"/>
      <c r="FR162" s="232"/>
      <c r="FS162" s="232"/>
      <c r="FT162" s="232"/>
      <c r="FU162" s="232"/>
      <c r="FV162" s="232"/>
      <c r="FW162" s="232"/>
      <c r="FX162" s="232"/>
      <c r="FY162" s="232"/>
      <c r="FZ162" s="232"/>
      <c r="GA162" s="232"/>
      <c r="GB162" s="232"/>
      <c r="GC162" s="120"/>
      <c r="GD162" s="120"/>
      <c r="GE162" s="120"/>
      <c r="GF162" s="120"/>
      <c r="GG162" s="120"/>
      <c r="GH162" s="120"/>
      <c r="GI162" s="120"/>
      <c r="GJ162" s="120"/>
      <c r="GK162" s="120"/>
      <c r="GL162" s="120"/>
      <c r="GM162" s="120"/>
      <c r="GN162" s="120"/>
      <c r="GO162" s="120"/>
      <c r="GP162" s="120"/>
      <c r="GQ162" s="120"/>
      <c r="GR162" s="120"/>
      <c r="GS162" s="120"/>
      <c r="GT162" s="120"/>
      <c r="GU162" s="120"/>
      <c r="GV162" s="120"/>
      <c r="GW162" s="120"/>
      <c r="GX162" s="120"/>
      <c r="GY162" s="120"/>
      <c r="GZ162" s="120"/>
      <c r="HA162" s="120"/>
      <c r="HB162" s="120"/>
      <c r="HC162" s="120"/>
      <c r="HD162" s="120"/>
      <c r="HE162" s="120"/>
      <c r="HF162" s="120"/>
      <c r="HG162" s="120"/>
      <c r="HH162" s="120"/>
      <c r="HI162" s="120"/>
      <c r="HJ162" s="120"/>
      <c r="HK162" s="120"/>
      <c r="HL162" s="120"/>
      <c r="HM162" s="120"/>
      <c r="HN162" s="120"/>
      <c r="HO162" s="120"/>
      <c r="HP162" s="120"/>
      <c r="HQ162" s="120"/>
      <c r="HR162" s="120"/>
      <c r="HS162" s="120"/>
      <c r="HT162" s="120"/>
      <c r="HU162" s="120"/>
      <c r="HV162" s="120"/>
      <c r="HW162" s="120"/>
      <c r="HX162" s="120"/>
      <c r="HY162" s="120"/>
      <c r="HZ162" s="120"/>
      <c r="IA162" s="120"/>
      <c r="IB162" s="120"/>
      <c r="IC162" s="120"/>
      <c r="ID162" s="120"/>
      <c r="IE162" s="120"/>
      <c r="IF162" s="120"/>
      <c r="IG162" s="120"/>
      <c r="IH162" s="120"/>
      <c r="II162" s="120"/>
      <c r="IJ162" s="120"/>
      <c r="IK162" s="120"/>
      <c r="IL162" s="120"/>
      <c r="IM162" s="120"/>
      <c r="IN162" s="120"/>
      <c r="IO162" s="120"/>
      <c r="IP162" s="120"/>
      <c r="IQ162" s="120"/>
      <c r="IR162" s="120"/>
      <c r="IS162" s="120"/>
      <c r="IT162" s="120"/>
      <c r="IU162" s="120"/>
      <c r="IV162" s="120"/>
      <c r="IW162" s="120"/>
      <c r="IX162" s="120"/>
      <c r="IY162" s="120"/>
      <c r="IZ162" s="120"/>
      <c r="JA162" s="120"/>
      <c r="JB162" s="120"/>
      <c r="JC162" s="120"/>
      <c r="JD162" s="120"/>
      <c r="JE162" s="120"/>
      <c r="JF162" s="120"/>
      <c r="JG162" s="120"/>
      <c r="JH162" s="120"/>
      <c r="JI162" s="120"/>
      <c r="JJ162" s="120"/>
      <c r="JK162" s="120"/>
      <c r="JL162" s="120"/>
      <c r="JM162" s="120"/>
      <c r="JN162" s="120"/>
      <c r="JO162" s="120"/>
      <c r="JP162" s="120"/>
      <c r="JQ162" s="120"/>
      <c r="JR162" s="120"/>
      <c r="JS162" s="120"/>
      <c r="JT162" s="120"/>
      <c r="JU162" s="120"/>
      <c r="JV162" s="120"/>
      <c r="JW162" s="120"/>
      <c r="JX162" s="120"/>
      <c r="JY162" s="120"/>
      <c r="JZ162" s="120"/>
      <c r="KA162" s="120"/>
      <c r="KB162" s="120"/>
      <c r="KC162" s="120"/>
      <c r="KD162" s="120"/>
      <c r="KE162" s="120"/>
      <c r="KF162" s="120"/>
      <c r="KG162" s="120"/>
      <c r="KH162" s="120"/>
      <c r="KI162" s="120"/>
      <c r="KJ162" s="120"/>
      <c r="KK162" s="120"/>
      <c r="KL162" s="120"/>
      <c r="KM162" s="120"/>
      <c r="KN162" s="120"/>
      <c r="KO162" s="120"/>
      <c r="KP162" s="120"/>
      <c r="KQ162" s="120"/>
      <c r="KR162" s="120"/>
      <c r="KS162" s="120"/>
      <c r="KT162" s="120"/>
      <c r="KU162" s="120"/>
      <c r="KV162" s="120"/>
      <c r="KW162" s="120"/>
      <c r="KX162" s="120"/>
      <c r="KY162" s="120"/>
      <c r="KZ162" s="120"/>
      <c r="LA162" s="120"/>
      <c r="LB162" s="120"/>
      <c r="LC162" s="120"/>
      <c r="LD162" s="120"/>
      <c r="LE162" s="120"/>
      <c r="LF162" s="120"/>
      <c r="LG162" s="120"/>
      <c r="LH162" s="120"/>
      <c r="LI162" s="120"/>
      <c r="LJ162" s="120"/>
      <c r="LK162" s="120"/>
      <c r="LL162" s="120"/>
      <c r="LM162" s="120"/>
      <c r="LN162" s="120"/>
      <c r="LO162" s="120"/>
      <c r="LP162" s="120"/>
      <c r="LQ162" s="120"/>
      <c r="LR162" s="120"/>
      <c r="LS162" s="120"/>
      <c r="LT162" s="120"/>
      <c r="LU162" s="120"/>
      <c r="LV162" s="120"/>
      <c r="LW162" s="120"/>
      <c r="LX162" s="120"/>
      <c r="LY162" s="120"/>
      <c r="LZ162" s="120"/>
      <c r="MA162" s="120"/>
      <c r="MB162" s="120"/>
      <c r="MC162" s="120"/>
      <c r="MD162" s="120"/>
      <c r="ME162" s="120"/>
      <c r="MF162" s="120"/>
      <c r="MG162" s="120"/>
      <c r="MH162" s="120"/>
      <c r="MI162" s="120"/>
      <c r="MJ162" s="120"/>
      <c r="MK162" s="120"/>
      <c r="ML162" s="120"/>
      <c r="MM162" s="120"/>
      <c r="MN162" s="120"/>
      <c r="MO162" s="120"/>
      <c r="MP162" s="120"/>
      <c r="MQ162" s="120"/>
      <c r="MR162" s="120"/>
      <c r="MS162" s="120"/>
      <c r="MT162" s="120"/>
      <c r="MU162" s="120"/>
      <c r="MV162" s="120"/>
      <c r="MW162" s="120"/>
      <c r="MX162" s="120"/>
      <c r="MY162" s="120"/>
      <c r="MZ162" s="120"/>
      <c r="NA162" s="120"/>
      <c r="NB162" s="120"/>
      <c r="NC162" s="120"/>
      <c r="ND162" s="120"/>
      <c r="NE162" s="120"/>
      <c r="NF162" s="120"/>
      <c r="NG162" s="120"/>
      <c r="NH162" s="120"/>
      <c r="NI162" s="120"/>
      <c r="NJ162" s="120"/>
      <c r="NK162" s="120"/>
      <c r="NL162" s="120"/>
      <c r="NM162" s="120"/>
      <c r="NN162" s="120"/>
      <c r="NO162" s="120"/>
      <c r="NP162" s="120"/>
      <c r="NQ162" s="120"/>
      <c r="NR162" s="120"/>
      <c r="NS162" s="120"/>
      <c r="NT162" s="120"/>
      <c r="NU162" s="120"/>
      <c r="NV162" s="120"/>
      <c r="NW162" s="120"/>
      <c r="NX162" s="120"/>
      <c r="NY162" s="120"/>
      <c r="NZ162" s="120"/>
      <c r="OA162" s="120"/>
      <c r="OB162" s="120"/>
      <c r="OC162" s="120"/>
      <c r="OD162" s="120"/>
      <c r="OE162" s="120"/>
      <c r="OF162" s="120"/>
      <c r="OG162" s="120"/>
      <c r="OH162" s="120"/>
      <c r="OI162" s="120"/>
      <c r="OJ162" s="120"/>
      <c r="OK162" s="120"/>
      <c r="OL162" s="120"/>
      <c r="OM162" s="120"/>
      <c r="ON162" s="120"/>
      <c r="OO162" s="120"/>
      <c r="OP162" s="120"/>
      <c r="OQ162" s="120"/>
      <c r="OR162" s="120"/>
      <c r="OS162" s="120"/>
      <c r="OT162" s="120"/>
      <c r="OU162" s="120"/>
      <c r="OV162" s="120"/>
      <c r="OW162" s="120"/>
      <c r="OX162" s="120"/>
      <c r="OY162" s="120"/>
      <c r="OZ162" s="120"/>
      <c r="PA162" s="120"/>
      <c r="PB162" s="120"/>
      <c r="PC162" s="120"/>
      <c r="PD162" s="120"/>
      <c r="PE162" s="120"/>
      <c r="PF162" s="120"/>
      <c r="PG162" s="120"/>
      <c r="PH162" s="120"/>
      <c r="PI162" s="120"/>
      <c r="PJ162" s="120"/>
      <c r="PK162" s="120"/>
      <c r="PL162" s="120"/>
      <c r="PM162" s="120"/>
      <c r="PN162" s="120"/>
      <c r="PO162" s="120"/>
      <c r="PP162" s="120"/>
      <c r="PQ162" s="120"/>
      <c r="PR162" s="120"/>
      <c r="PS162" s="120"/>
      <c r="PT162" s="120"/>
      <c r="PU162" s="120"/>
      <c r="PV162" s="120"/>
      <c r="PW162" s="120"/>
      <c r="PX162" s="120"/>
      <c r="PY162" s="120"/>
      <c r="PZ162" s="120"/>
      <c r="QA162" s="120"/>
      <c r="QB162" s="120"/>
      <c r="QC162" s="120"/>
      <c r="QD162" s="120"/>
      <c r="QE162" s="120"/>
      <c r="QF162" s="120"/>
      <c r="QG162" s="120"/>
      <c r="QH162" s="120"/>
      <c r="QI162" s="120"/>
      <c r="QJ162" s="120"/>
      <c r="QK162" s="120"/>
      <c r="QL162" s="120"/>
      <c r="QM162" s="120"/>
      <c r="QN162" s="120"/>
      <c r="QO162" s="120"/>
      <c r="QP162" s="120"/>
      <c r="QQ162" s="120"/>
      <c r="QR162" s="120"/>
      <c r="QS162" s="120"/>
      <c r="QT162" s="120"/>
      <c r="QU162" s="120"/>
      <c r="QV162" s="120"/>
      <c r="QW162" s="120"/>
      <c r="QX162" s="120"/>
      <c r="QY162" s="120"/>
      <c r="QZ162" s="120"/>
      <c r="RA162" s="120"/>
      <c r="RB162" s="120"/>
      <c r="RC162" s="120"/>
      <c r="RD162" s="120"/>
      <c r="RE162" s="120"/>
      <c r="RF162" s="120"/>
      <c r="RG162" s="120"/>
      <c r="RH162" s="120"/>
      <c r="RI162" s="120"/>
      <c r="RJ162" s="120"/>
      <c r="RK162" s="120"/>
      <c r="RL162" s="120"/>
      <c r="RM162" s="120"/>
      <c r="RN162" s="120"/>
      <c r="RO162" s="120"/>
      <c r="RP162" s="120"/>
      <c r="RQ162" s="120"/>
      <c r="RR162" s="120"/>
      <c r="RS162" s="120"/>
      <c r="RT162" s="120"/>
      <c r="RU162" s="120"/>
      <c r="RV162" s="120"/>
      <c r="RW162" s="120"/>
      <c r="RX162" s="120"/>
      <c r="RY162" s="120"/>
      <c r="RZ162" s="120"/>
      <c r="SA162" s="120"/>
      <c r="SB162" s="120"/>
      <c r="SC162" s="120"/>
      <c r="SD162" s="120"/>
      <c r="SE162" s="120"/>
      <c r="SF162" s="120"/>
      <c r="SG162" s="120"/>
      <c r="SH162" s="120"/>
      <c r="SI162" s="120"/>
      <c r="SJ162" s="120"/>
      <c r="SK162" s="120"/>
      <c r="SL162" s="120"/>
      <c r="SM162" s="120"/>
      <c r="SN162" s="120"/>
      <c r="SO162" s="120"/>
      <c r="SP162" s="120"/>
      <c r="SQ162" s="120"/>
      <c r="SR162" s="120"/>
      <c r="SS162" s="120"/>
      <c r="ST162" s="120"/>
      <c r="SU162" s="120"/>
      <c r="SV162" s="120"/>
      <c r="SW162" s="120"/>
      <c r="SX162" s="120"/>
      <c r="SY162" s="120"/>
      <c r="SZ162" s="120"/>
      <c r="TA162" s="120"/>
      <c r="TB162" s="120"/>
      <c r="TC162" s="120"/>
      <c r="TD162" s="120"/>
      <c r="TE162" s="120"/>
      <c r="TF162" s="120"/>
      <c r="TG162" s="120"/>
      <c r="TH162" s="120"/>
      <c r="TI162" s="120"/>
      <c r="TJ162" s="120"/>
      <c r="TK162" s="120"/>
      <c r="TL162" s="120"/>
      <c r="TM162" s="120"/>
      <c r="TN162" s="120"/>
      <c r="TO162" s="120"/>
      <c r="TP162" s="120"/>
      <c r="TQ162" s="120"/>
      <c r="TR162" s="120"/>
      <c r="TS162" s="120"/>
      <c r="TT162" s="120"/>
      <c r="TU162" s="120"/>
      <c r="TV162" s="120"/>
      <c r="TW162" s="120"/>
      <c r="TX162" s="120"/>
      <c r="TY162" s="120"/>
      <c r="TZ162" s="120"/>
      <c r="UA162" s="120"/>
      <c r="UB162" s="120"/>
      <c r="UC162" s="120"/>
      <c r="UD162" s="120"/>
      <c r="UE162" s="120"/>
      <c r="UF162" s="120"/>
      <c r="UG162" s="120"/>
    </row>
    <row r="163" spans="1:553" s="256" customFormat="1" ht="28.5" x14ac:dyDescent="0.45">
      <c r="A163" s="162" t="s">
        <v>98</v>
      </c>
      <c r="B163" s="33"/>
      <c r="C163" s="33"/>
      <c r="D163" s="33"/>
      <c r="E163" s="33"/>
      <c r="F163" s="33"/>
      <c r="G163" s="33"/>
      <c r="H163" s="33"/>
      <c r="I163" s="33"/>
      <c r="J163" s="33"/>
      <c r="K163" s="174"/>
      <c r="L163" s="186"/>
      <c r="M163" s="174"/>
      <c r="N163" s="174"/>
      <c r="O163" s="174"/>
      <c r="P163" s="174"/>
      <c r="Q163" s="175">
        <v>0</v>
      </c>
      <c r="R163" s="175">
        <v>0</v>
      </c>
      <c r="S163" s="175"/>
      <c r="T163" s="175">
        <v>0</v>
      </c>
      <c r="U163" s="174"/>
      <c r="V163" s="174"/>
      <c r="W163" s="174"/>
      <c r="X163" s="174"/>
      <c r="Y163" s="174"/>
      <c r="Z163" s="174"/>
      <c r="AA163" s="389"/>
      <c r="AB163" s="174"/>
      <c r="AC163" s="174"/>
      <c r="AD163" s="175"/>
      <c r="AE163" s="254"/>
      <c r="AF163" s="254"/>
      <c r="AG163" s="254"/>
      <c r="AH163" s="254"/>
      <c r="AI163" s="254"/>
      <c r="AJ163" s="254"/>
      <c r="AK163" s="254"/>
      <c r="AL163" s="254"/>
      <c r="AM163" s="254"/>
      <c r="AN163" s="254"/>
      <c r="AO163" s="254"/>
      <c r="AP163" s="254"/>
      <c r="AQ163" s="254"/>
      <c r="AR163" s="254"/>
      <c r="AS163" s="255"/>
      <c r="AT163" s="254"/>
      <c r="AU163" s="254"/>
      <c r="AV163" s="254"/>
      <c r="AW163" s="254"/>
      <c r="AX163" s="254"/>
      <c r="AY163" s="254"/>
      <c r="AZ163" s="254"/>
      <c r="BA163" s="254"/>
      <c r="BB163" s="255"/>
      <c r="BC163" s="255"/>
      <c r="BD163" s="255"/>
      <c r="BE163" s="255"/>
      <c r="BF163" s="254"/>
      <c r="BG163" s="254"/>
      <c r="BH163" s="255"/>
      <c r="BI163" s="254"/>
      <c r="BJ163" s="254"/>
      <c r="BK163" s="255"/>
      <c r="BL163" s="254"/>
      <c r="BM163" s="254"/>
      <c r="BN163" s="255"/>
      <c r="BO163" s="254"/>
      <c r="BP163" s="254"/>
      <c r="BQ163" s="255"/>
      <c r="BR163" s="254"/>
      <c r="BS163" s="254"/>
      <c r="BT163" s="255"/>
      <c r="BU163" s="254"/>
      <c r="BV163" s="254"/>
      <c r="BW163" s="255"/>
      <c r="BX163" s="254"/>
      <c r="BY163" s="254"/>
      <c r="BZ163" s="255"/>
      <c r="CA163" s="254"/>
      <c r="CB163" s="254"/>
      <c r="CC163" s="255"/>
      <c r="CD163" s="254"/>
      <c r="CE163" s="254"/>
      <c r="CF163" s="254"/>
      <c r="CG163" s="254"/>
      <c r="CH163" s="254"/>
      <c r="CI163" s="255"/>
      <c r="CJ163" s="254"/>
      <c r="CK163" s="254"/>
      <c r="CL163" s="254"/>
      <c r="CM163" s="254"/>
      <c r="CN163" s="254"/>
      <c r="CO163" s="254"/>
      <c r="CP163" s="254"/>
      <c r="CQ163" s="254"/>
      <c r="CR163" s="254"/>
      <c r="CS163" s="232"/>
      <c r="CT163" s="232"/>
      <c r="CU163" s="232"/>
      <c r="CV163" s="232"/>
      <c r="CW163" s="232"/>
      <c r="CX163" s="232"/>
      <c r="CY163" s="232"/>
      <c r="CZ163" s="232"/>
      <c r="DA163" s="232"/>
      <c r="DB163" s="232"/>
      <c r="DC163" s="232"/>
      <c r="DD163" s="232"/>
      <c r="DE163" s="232"/>
      <c r="DF163" s="232"/>
      <c r="DG163" s="232"/>
      <c r="DH163" s="232"/>
      <c r="DI163" s="232"/>
      <c r="DJ163" s="232"/>
      <c r="DK163" s="232"/>
      <c r="DL163" s="232"/>
      <c r="DM163" s="232"/>
      <c r="DN163" s="232"/>
      <c r="DO163" s="232"/>
      <c r="DP163" s="232"/>
      <c r="DQ163" s="232"/>
      <c r="DR163" s="232"/>
      <c r="DS163" s="232"/>
      <c r="DT163" s="232"/>
      <c r="DU163" s="232"/>
      <c r="DV163" s="232"/>
      <c r="DW163" s="232"/>
      <c r="DX163" s="232"/>
      <c r="DY163" s="232"/>
      <c r="DZ163" s="232"/>
      <c r="EA163" s="232"/>
      <c r="EB163" s="232"/>
      <c r="EC163" s="232"/>
      <c r="ED163" s="232"/>
      <c r="EE163" s="232"/>
      <c r="EF163" s="232"/>
      <c r="EG163" s="232"/>
      <c r="EH163" s="232"/>
      <c r="EI163" s="232"/>
      <c r="EJ163" s="232"/>
      <c r="EK163" s="232"/>
      <c r="EL163" s="232"/>
      <c r="EM163" s="232"/>
      <c r="EN163" s="232"/>
      <c r="EO163" s="232"/>
      <c r="EP163" s="232"/>
      <c r="EQ163" s="232"/>
      <c r="ER163" s="232"/>
      <c r="ES163" s="232"/>
      <c r="ET163" s="232"/>
      <c r="EU163" s="232"/>
      <c r="EV163" s="232"/>
      <c r="EW163" s="232"/>
      <c r="EX163" s="232"/>
      <c r="EY163" s="232"/>
      <c r="EZ163" s="232"/>
      <c r="FA163" s="232"/>
      <c r="FB163" s="232"/>
      <c r="FC163" s="232"/>
      <c r="FD163" s="232"/>
      <c r="FE163" s="232"/>
      <c r="FF163" s="232"/>
      <c r="FG163" s="232"/>
      <c r="FH163" s="232"/>
      <c r="FI163" s="232"/>
      <c r="FJ163" s="232"/>
      <c r="FK163" s="232"/>
      <c r="FL163" s="232"/>
      <c r="FM163" s="232"/>
      <c r="FN163" s="232"/>
      <c r="FO163" s="232"/>
      <c r="FP163" s="232"/>
      <c r="FQ163" s="232"/>
      <c r="FR163" s="232"/>
      <c r="FS163" s="232"/>
      <c r="FT163" s="232"/>
      <c r="FU163" s="232"/>
      <c r="FV163" s="232"/>
      <c r="FW163" s="232"/>
      <c r="FX163" s="232"/>
      <c r="FY163" s="232"/>
      <c r="FZ163" s="232"/>
      <c r="GA163" s="232"/>
      <c r="GB163" s="232"/>
      <c r="GC163" s="120"/>
      <c r="GD163" s="120"/>
      <c r="GE163" s="120"/>
      <c r="GF163" s="120"/>
      <c r="GG163" s="120"/>
      <c r="GH163" s="120"/>
      <c r="GI163" s="120"/>
      <c r="GJ163" s="120"/>
      <c r="GK163" s="120"/>
      <c r="GL163" s="120"/>
      <c r="GM163" s="120"/>
      <c r="GN163" s="120"/>
      <c r="GO163" s="120"/>
      <c r="GP163" s="120"/>
      <c r="GQ163" s="120"/>
      <c r="GR163" s="120"/>
      <c r="GS163" s="120"/>
      <c r="GT163" s="120"/>
      <c r="GU163" s="120"/>
      <c r="GV163" s="120"/>
      <c r="GW163" s="120"/>
      <c r="GX163" s="120"/>
      <c r="GY163" s="120"/>
      <c r="GZ163" s="120"/>
      <c r="HA163" s="120"/>
      <c r="HB163" s="120"/>
      <c r="HC163" s="120"/>
      <c r="HD163" s="120"/>
      <c r="HE163" s="120"/>
      <c r="HF163" s="120"/>
      <c r="HG163" s="120"/>
      <c r="HH163" s="120"/>
      <c r="HI163" s="120"/>
      <c r="HJ163" s="120"/>
      <c r="HK163" s="120"/>
      <c r="HL163" s="120"/>
      <c r="HM163" s="120"/>
      <c r="HN163" s="120"/>
      <c r="HO163" s="120"/>
      <c r="HP163" s="120"/>
      <c r="HQ163" s="120"/>
      <c r="HR163" s="120"/>
      <c r="HS163" s="120"/>
      <c r="HT163" s="120"/>
      <c r="HU163" s="120"/>
      <c r="HV163" s="120"/>
      <c r="HW163" s="120"/>
      <c r="HX163" s="120"/>
      <c r="HY163" s="120"/>
      <c r="HZ163" s="120"/>
      <c r="IA163" s="120"/>
      <c r="IB163" s="120"/>
      <c r="IC163" s="120"/>
      <c r="ID163" s="120"/>
      <c r="IE163" s="120"/>
      <c r="IF163" s="120"/>
      <c r="IG163" s="120"/>
      <c r="IH163" s="120"/>
      <c r="II163" s="120"/>
      <c r="IJ163" s="120"/>
      <c r="IK163" s="120"/>
      <c r="IL163" s="120"/>
      <c r="IM163" s="120"/>
      <c r="IN163" s="120"/>
      <c r="IO163" s="120"/>
      <c r="IP163" s="120"/>
      <c r="IQ163" s="120"/>
      <c r="IR163" s="120"/>
      <c r="IS163" s="120"/>
      <c r="IT163" s="120"/>
      <c r="IU163" s="120"/>
      <c r="IV163" s="120"/>
      <c r="IW163" s="120"/>
      <c r="IX163" s="120"/>
      <c r="IY163" s="120"/>
      <c r="IZ163" s="120"/>
      <c r="JA163" s="120"/>
      <c r="JB163" s="120"/>
      <c r="JC163" s="120"/>
      <c r="JD163" s="120"/>
      <c r="JE163" s="120"/>
      <c r="JF163" s="120"/>
      <c r="JG163" s="120"/>
      <c r="JH163" s="120"/>
      <c r="JI163" s="120"/>
      <c r="JJ163" s="120"/>
      <c r="JK163" s="120"/>
      <c r="JL163" s="120"/>
      <c r="JM163" s="120"/>
      <c r="JN163" s="120"/>
      <c r="JO163" s="120"/>
      <c r="JP163" s="120"/>
      <c r="JQ163" s="120"/>
      <c r="JR163" s="120"/>
      <c r="JS163" s="120"/>
      <c r="JT163" s="120"/>
      <c r="JU163" s="120"/>
      <c r="JV163" s="120"/>
      <c r="JW163" s="120"/>
      <c r="JX163" s="120"/>
      <c r="JY163" s="120"/>
      <c r="JZ163" s="120"/>
      <c r="KA163" s="120"/>
      <c r="KB163" s="120"/>
      <c r="KC163" s="120"/>
      <c r="KD163" s="120"/>
      <c r="KE163" s="120"/>
      <c r="KF163" s="120"/>
      <c r="KG163" s="120"/>
      <c r="KH163" s="120"/>
      <c r="KI163" s="120"/>
      <c r="KJ163" s="120"/>
      <c r="KK163" s="120"/>
      <c r="KL163" s="120"/>
      <c r="KM163" s="120"/>
      <c r="KN163" s="120"/>
      <c r="KO163" s="120"/>
      <c r="KP163" s="120"/>
      <c r="KQ163" s="120"/>
      <c r="KR163" s="120"/>
      <c r="KS163" s="120"/>
      <c r="KT163" s="120"/>
      <c r="KU163" s="120"/>
      <c r="KV163" s="120"/>
      <c r="KW163" s="120"/>
      <c r="KX163" s="120"/>
      <c r="KY163" s="120"/>
      <c r="KZ163" s="120"/>
      <c r="LA163" s="120"/>
      <c r="LB163" s="120"/>
      <c r="LC163" s="120"/>
      <c r="LD163" s="120"/>
      <c r="LE163" s="120"/>
      <c r="LF163" s="120"/>
      <c r="LG163" s="120"/>
      <c r="LH163" s="120"/>
      <c r="LI163" s="120"/>
      <c r="LJ163" s="120"/>
      <c r="LK163" s="120"/>
      <c r="LL163" s="120"/>
      <c r="LM163" s="120"/>
      <c r="LN163" s="120"/>
      <c r="LO163" s="120"/>
      <c r="LP163" s="120"/>
      <c r="LQ163" s="120"/>
      <c r="LR163" s="120"/>
      <c r="LS163" s="120"/>
      <c r="LT163" s="120"/>
      <c r="LU163" s="120"/>
      <c r="LV163" s="120"/>
      <c r="LW163" s="120"/>
      <c r="LX163" s="120"/>
      <c r="LY163" s="120"/>
      <c r="LZ163" s="120"/>
      <c r="MA163" s="120"/>
      <c r="MB163" s="120"/>
      <c r="MC163" s="120"/>
      <c r="MD163" s="120"/>
      <c r="ME163" s="120"/>
      <c r="MF163" s="120"/>
      <c r="MG163" s="120"/>
      <c r="MH163" s="120"/>
      <c r="MI163" s="120"/>
      <c r="MJ163" s="120"/>
      <c r="MK163" s="120"/>
      <c r="ML163" s="120"/>
      <c r="MM163" s="120"/>
      <c r="MN163" s="120"/>
      <c r="MO163" s="120"/>
      <c r="MP163" s="120"/>
      <c r="MQ163" s="120"/>
      <c r="MR163" s="120"/>
      <c r="MS163" s="120"/>
      <c r="MT163" s="120"/>
      <c r="MU163" s="120"/>
      <c r="MV163" s="120"/>
      <c r="MW163" s="120"/>
      <c r="MX163" s="120"/>
      <c r="MY163" s="120"/>
      <c r="MZ163" s="120"/>
      <c r="NA163" s="120"/>
      <c r="NB163" s="120"/>
      <c r="NC163" s="120"/>
      <c r="ND163" s="120"/>
      <c r="NE163" s="120"/>
      <c r="NF163" s="120"/>
      <c r="NG163" s="120"/>
      <c r="NH163" s="120"/>
      <c r="NI163" s="120"/>
      <c r="NJ163" s="120"/>
      <c r="NK163" s="120"/>
      <c r="NL163" s="120"/>
      <c r="NM163" s="120"/>
      <c r="NN163" s="120"/>
      <c r="NO163" s="120"/>
      <c r="NP163" s="120"/>
      <c r="NQ163" s="120"/>
      <c r="NR163" s="120"/>
      <c r="NS163" s="120"/>
      <c r="NT163" s="120"/>
      <c r="NU163" s="120"/>
      <c r="NV163" s="120"/>
      <c r="NW163" s="120"/>
      <c r="NX163" s="120"/>
      <c r="NY163" s="120"/>
      <c r="NZ163" s="120"/>
      <c r="OA163" s="120"/>
      <c r="OB163" s="120"/>
      <c r="OC163" s="120"/>
      <c r="OD163" s="120"/>
      <c r="OE163" s="120"/>
      <c r="OF163" s="120"/>
      <c r="OG163" s="120"/>
      <c r="OH163" s="120"/>
      <c r="OI163" s="120"/>
      <c r="OJ163" s="120"/>
      <c r="OK163" s="120"/>
      <c r="OL163" s="120"/>
      <c r="OM163" s="120"/>
      <c r="ON163" s="120"/>
      <c r="OO163" s="120"/>
      <c r="OP163" s="120"/>
      <c r="OQ163" s="120"/>
      <c r="OR163" s="120"/>
      <c r="OS163" s="120"/>
      <c r="OT163" s="120"/>
      <c r="OU163" s="120"/>
      <c r="OV163" s="120"/>
      <c r="OW163" s="120"/>
      <c r="OX163" s="120"/>
      <c r="OY163" s="120"/>
      <c r="OZ163" s="120"/>
      <c r="PA163" s="120"/>
      <c r="PB163" s="120"/>
      <c r="PC163" s="120"/>
      <c r="PD163" s="120"/>
      <c r="PE163" s="120"/>
      <c r="PF163" s="120"/>
      <c r="PG163" s="120"/>
      <c r="PH163" s="120"/>
      <c r="PI163" s="120"/>
      <c r="PJ163" s="120"/>
      <c r="PK163" s="120"/>
      <c r="PL163" s="120"/>
      <c r="PM163" s="120"/>
      <c r="PN163" s="120"/>
      <c r="PO163" s="120"/>
      <c r="PP163" s="120"/>
      <c r="PQ163" s="120"/>
      <c r="PR163" s="120"/>
      <c r="PS163" s="120"/>
      <c r="PT163" s="120"/>
      <c r="PU163" s="120"/>
      <c r="PV163" s="120"/>
      <c r="PW163" s="120"/>
      <c r="PX163" s="120"/>
      <c r="PY163" s="120"/>
      <c r="PZ163" s="120"/>
      <c r="QA163" s="120"/>
      <c r="QB163" s="120"/>
      <c r="QC163" s="120"/>
      <c r="QD163" s="120"/>
      <c r="QE163" s="120"/>
      <c r="QF163" s="120"/>
      <c r="QG163" s="120"/>
      <c r="QH163" s="120"/>
      <c r="QI163" s="120"/>
      <c r="QJ163" s="120"/>
      <c r="QK163" s="120"/>
      <c r="QL163" s="120"/>
      <c r="QM163" s="120"/>
      <c r="QN163" s="120"/>
      <c r="QO163" s="120"/>
      <c r="QP163" s="120"/>
      <c r="QQ163" s="120"/>
      <c r="QR163" s="120"/>
      <c r="QS163" s="120"/>
      <c r="QT163" s="120"/>
      <c r="QU163" s="120"/>
      <c r="QV163" s="120"/>
      <c r="QW163" s="120"/>
      <c r="QX163" s="120"/>
      <c r="QY163" s="120"/>
      <c r="QZ163" s="120"/>
      <c r="RA163" s="120"/>
      <c r="RB163" s="120"/>
      <c r="RC163" s="120"/>
      <c r="RD163" s="120"/>
      <c r="RE163" s="120"/>
      <c r="RF163" s="120"/>
      <c r="RG163" s="120"/>
      <c r="RH163" s="120"/>
      <c r="RI163" s="120"/>
      <c r="RJ163" s="120"/>
      <c r="RK163" s="120"/>
      <c r="RL163" s="120"/>
      <c r="RM163" s="120"/>
      <c r="RN163" s="120"/>
      <c r="RO163" s="120"/>
      <c r="RP163" s="120"/>
      <c r="RQ163" s="120"/>
      <c r="RR163" s="120"/>
      <c r="RS163" s="120"/>
      <c r="RT163" s="120"/>
      <c r="RU163" s="120"/>
      <c r="RV163" s="120"/>
      <c r="RW163" s="120"/>
      <c r="RX163" s="120"/>
      <c r="RY163" s="120"/>
      <c r="RZ163" s="120"/>
      <c r="SA163" s="120"/>
      <c r="SB163" s="120"/>
      <c r="SC163" s="120"/>
      <c r="SD163" s="120"/>
      <c r="SE163" s="120"/>
      <c r="SF163" s="120"/>
      <c r="SG163" s="120"/>
      <c r="SH163" s="120"/>
      <c r="SI163" s="120"/>
      <c r="SJ163" s="120"/>
      <c r="SK163" s="120"/>
      <c r="SL163" s="120"/>
      <c r="SM163" s="120"/>
      <c r="SN163" s="120"/>
      <c r="SO163" s="120"/>
      <c r="SP163" s="120"/>
      <c r="SQ163" s="120"/>
      <c r="SR163" s="120"/>
      <c r="SS163" s="120"/>
      <c r="ST163" s="120"/>
      <c r="SU163" s="120"/>
      <c r="SV163" s="120"/>
      <c r="SW163" s="120"/>
      <c r="SX163" s="120"/>
      <c r="SY163" s="120"/>
      <c r="SZ163" s="120"/>
      <c r="TA163" s="120"/>
      <c r="TB163" s="120"/>
      <c r="TC163" s="120"/>
      <c r="TD163" s="120"/>
      <c r="TE163" s="120"/>
      <c r="TF163" s="120"/>
      <c r="TG163" s="120"/>
      <c r="TH163" s="120"/>
      <c r="TI163" s="120"/>
      <c r="TJ163" s="120"/>
      <c r="TK163" s="120"/>
      <c r="TL163" s="120"/>
      <c r="TM163" s="120"/>
      <c r="TN163" s="120"/>
      <c r="TO163" s="120"/>
      <c r="TP163" s="120"/>
      <c r="TQ163" s="120"/>
      <c r="TR163" s="120"/>
      <c r="TS163" s="120"/>
      <c r="TT163" s="120"/>
      <c r="TU163" s="120"/>
      <c r="TV163" s="120"/>
      <c r="TW163" s="120"/>
      <c r="TX163" s="120"/>
      <c r="TY163" s="120"/>
      <c r="TZ163" s="120"/>
      <c r="UA163" s="120"/>
      <c r="UB163" s="120"/>
      <c r="UC163" s="120"/>
      <c r="UD163" s="120"/>
      <c r="UE163" s="120"/>
      <c r="UF163" s="120"/>
      <c r="UG163" s="120"/>
    </row>
    <row r="164" spans="1:553" s="256" customFormat="1" ht="28.5" x14ac:dyDescent="0.45">
      <c r="A164" s="161" t="s">
        <v>99</v>
      </c>
      <c r="B164" s="33"/>
      <c r="C164" s="33"/>
      <c r="D164" s="33"/>
      <c r="E164" s="33"/>
      <c r="F164" s="33"/>
      <c r="G164" s="33"/>
      <c r="H164" s="33"/>
      <c r="I164" s="33"/>
      <c r="J164" s="33"/>
      <c r="K164" s="174"/>
      <c r="L164" s="186"/>
      <c r="M164" s="174"/>
      <c r="N164" s="174"/>
      <c r="O164" s="174"/>
      <c r="P164" s="174"/>
      <c r="Q164" s="175">
        <v>0</v>
      </c>
      <c r="R164" s="175">
        <v>0</v>
      </c>
      <c r="S164" s="175"/>
      <c r="T164" s="175">
        <v>0</v>
      </c>
      <c r="U164" s="174"/>
      <c r="V164" s="174"/>
      <c r="W164" s="174"/>
      <c r="X164" s="174"/>
      <c r="Y164" s="174"/>
      <c r="Z164" s="174"/>
      <c r="AA164" s="389"/>
      <c r="AB164" s="174"/>
      <c r="AC164" s="174"/>
      <c r="AD164" s="175"/>
      <c r="AE164" s="254"/>
      <c r="AF164" s="254"/>
      <c r="AG164" s="254"/>
      <c r="AH164" s="254"/>
      <c r="AI164" s="254"/>
      <c r="AJ164" s="254"/>
      <c r="AK164" s="254"/>
      <c r="AL164" s="254"/>
      <c r="AM164" s="254"/>
      <c r="AN164" s="254"/>
      <c r="AO164" s="254"/>
      <c r="AP164" s="254"/>
      <c r="AQ164" s="254"/>
      <c r="AR164" s="254"/>
      <c r="AS164" s="255"/>
      <c r="AT164" s="254"/>
      <c r="AU164" s="254"/>
      <c r="AV164" s="254"/>
      <c r="AW164" s="254"/>
      <c r="AX164" s="254"/>
      <c r="AY164" s="254"/>
      <c r="AZ164" s="254"/>
      <c r="BA164" s="254"/>
      <c r="BB164" s="255"/>
      <c r="BC164" s="255"/>
      <c r="BD164" s="255"/>
      <c r="BE164" s="255"/>
      <c r="BF164" s="254"/>
      <c r="BG164" s="254"/>
      <c r="BH164" s="255"/>
      <c r="BI164" s="254"/>
      <c r="BJ164" s="254"/>
      <c r="BK164" s="255"/>
      <c r="BL164" s="254"/>
      <c r="BM164" s="254"/>
      <c r="BN164" s="255"/>
      <c r="BO164" s="254"/>
      <c r="BP164" s="254"/>
      <c r="BQ164" s="255"/>
      <c r="BR164" s="254"/>
      <c r="BS164" s="254"/>
      <c r="BT164" s="255"/>
      <c r="BU164" s="254"/>
      <c r="BV164" s="254"/>
      <c r="BW164" s="255"/>
      <c r="BX164" s="254"/>
      <c r="BY164" s="254"/>
      <c r="BZ164" s="255"/>
      <c r="CA164" s="254"/>
      <c r="CB164" s="254"/>
      <c r="CC164" s="255"/>
      <c r="CD164" s="254"/>
      <c r="CE164" s="254"/>
      <c r="CF164" s="254"/>
      <c r="CG164" s="254"/>
      <c r="CH164" s="254"/>
      <c r="CI164" s="255"/>
      <c r="CJ164" s="254"/>
      <c r="CK164" s="254"/>
      <c r="CL164" s="254"/>
      <c r="CM164" s="254"/>
      <c r="CN164" s="254"/>
      <c r="CO164" s="254"/>
      <c r="CP164" s="254"/>
      <c r="CQ164" s="254"/>
      <c r="CR164" s="254"/>
      <c r="CS164" s="232"/>
      <c r="CT164" s="232"/>
      <c r="CU164" s="232"/>
      <c r="CV164" s="232"/>
      <c r="CW164" s="232"/>
      <c r="CX164" s="232"/>
      <c r="CY164" s="232"/>
      <c r="CZ164" s="232"/>
      <c r="DA164" s="232"/>
      <c r="DB164" s="232"/>
      <c r="DC164" s="232"/>
      <c r="DD164" s="232"/>
      <c r="DE164" s="232"/>
      <c r="DF164" s="232"/>
      <c r="DG164" s="232"/>
      <c r="DH164" s="232"/>
      <c r="DI164" s="232"/>
      <c r="DJ164" s="232"/>
      <c r="DK164" s="232"/>
      <c r="DL164" s="232"/>
      <c r="DM164" s="232"/>
      <c r="DN164" s="232"/>
      <c r="DO164" s="232"/>
      <c r="DP164" s="232"/>
      <c r="DQ164" s="232"/>
      <c r="DR164" s="232"/>
      <c r="DS164" s="232"/>
      <c r="DT164" s="232"/>
      <c r="DU164" s="232"/>
      <c r="DV164" s="232"/>
      <c r="DW164" s="232"/>
      <c r="DX164" s="232"/>
      <c r="DY164" s="232"/>
      <c r="DZ164" s="232"/>
      <c r="EA164" s="232"/>
      <c r="EB164" s="232"/>
      <c r="EC164" s="232"/>
      <c r="ED164" s="232"/>
      <c r="EE164" s="232"/>
      <c r="EF164" s="232"/>
      <c r="EG164" s="232"/>
      <c r="EH164" s="232"/>
      <c r="EI164" s="232"/>
      <c r="EJ164" s="232"/>
      <c r="EK164" s="232"/>
      <c r="EL164" s="232"/>
      <c r="EM164" s="232"/>
      <c r="EN164" s="232"/>
      <c r="EO164" s="232"/>
      <c r="EP164" s="232"/>
      <c r="EQ164" s="232"/>
      <c r="ER164" s="232"/>
      <c r="ES164" s="232"/>
      <c r="ET164" s="232"/>
      <c r="EU164" s="232"/>
      <c r="EV164" s="232"/>
      <c r="EW164" s="232"/>
      <c r="EX164" s="232"/>
      <c r="EY164" s="232"/>
      <c r="EZ164" s="232"/>
      <c r="FA164" s="232"/>
      <c r="FB164" s="232"/>
      <c r="FC164" s="232"/>
      <c r="FD164" s="232"/>
      <c r="FE164" s="232"/>
      <c r="FF164" s="232"/>
      <c r="FG164" s="232"/>
      <c r="FH164" s="232"/>
      <c r="FI164" s="232"/>
      <c r="FJ164" s="232"/>
      <c r="FK164" s="232"/>
      <c r="FL164" s="232"/>
      <c r="FM164" s="232"/>
      <c r="FN164" s="232"/>
      <c r="FO164" s="232"/>
      <c r="FP164" s="232"/>
      <c r="FQ164" s="232"/>
      <c r="FR164" s="232"/>
      <c r="FS164" s="232"/>
      <c r="FT164" s="232"/>
      <c r="FU164" s="232"/>
      <c r="FV164" s="232"/>
      <c r="FW164" s="232"/>
      <c r="FX164" s="232"/>
      <c r="FY164" s="232"/>
      <c r="FZ164" s="232"/>
      <c r="GA164" s="232"/>
      <c r="GB164" s="232"/>
      <c r="GC164" s="120"/>
      <c r="GD164" s="120"/>
      <c r="GE164" s="120"/>
      <c r="GF164" s="120"/>
      <c r="GG164" s="120"/>
      <c r="GH164" s="120"/>
      <c r="GI164" s="120"/>
      <c r="GJ164" s="120"/>
      <c r="GK164" s="120"/>
      <c r="GL164" s="120"/>
      <c r="GM164" s="120"/>
      <c r="GN164" s="120"/>
      <c r="GO164" s="120"/>
      <c r="GP164" s="120"/>
      <c r="GQ164" s="120"/>
      <c r="GR164" s="120"/>
      <c r="GS164" s="120"/>
      <c r="GT164" s="120"/>
      <c r="GU164" s="120"/>
      <c r="GV164" s="120"/>
      <c r="GW164" s="120"/>
      <c r="GX164" s="120"/>
      <c r="GY164" s="120"/>
      <c r="GZ164" s="120"/>
      <c r="HA164" s="120"/>
      <c r="HB164" s="120"/>
      <c r="HC164" s="120"/>
      <c r="HD164" s="120"/>
      <c r="HE164" s="120"/>
      <c r="HF164" s="120"/>
      <c r="HG164" s="120"/>
      <c r="HH164" s="120"/>
      <c r="HI164" s="120"/>
      <c r="HJ164" s="120"/>
      <c r="HK164" s="120"/>
      <c r="HL164" s="120"/>
      <c r="HM164" s="120"/>
      <c r="HN164" s="120"/>
      <c r="HO164" s="120"/>
      <c r="HP164" s="120"/>
      <c r="HQ164" s="120"/>
      <c r="HR164" s="120"/>
      <c r="HS164" s="120"/>
      <c r="HT164" s="120"/>
      <c r="HU164" s="120"/>
      <c r="HV164" s="120"/>
      <c r="HW164" s="120"/>
      <c r="HX164" s="120"/>
      <c r="HY164" s="120"/>
      <c r="HZ164" s="120"/>
      <c r="IA164" s="120"/>
      <c r="IB164" s="120"/>
      <c r="IC164" s="120"/>
      <c r="ID164" s="120"/>
      <c r="IE164" s="120"/>
      <c r="IF164" s="120"/>
      <c r="IG164" s="120"/>
      <c r="IH164" s="120"/>
      <c r="II164" s="120"/>
      <c r="IJ164" s="120"/>
      <c r="IK164" s="120"/>
      <c r="IL164" s="120"/>
      <c r="IM164" s="120"/>
      <c r="IN164" s="120"/>
      <c r="IO164" s="120"/>
      <c r="IP164" s="120"/>
      <c r="IQ164" s="120"/>
      <c r="IR164" s="120"/>
      <c r="IS164" s="120"/>
      <c r="IT164" s="120"/>
      <c r="IU164" s="120"/>
      <c r="IV164" s="120"/>
      <c r="IW164" s="120"/>
      <c r="IX164" s="120"/>
      <c r="IY164" s="120"/>
      <c r="IZ164" s="120"/>
      <c r="JA164" s="120"/>
      <c r="JB164" s="120"/>
      <c r="JC164" s="120"/>
      <c r="JD164" s="120"/>
      <c r="JE164" s="120"/>
      <c r="JF164" s="120"/>
      <c r="JG164" s="120"/>
      <c r="JH164" s="120"/>
      <c r="JI164" s="120"/>
      <c r="JJ164" s="120"/>
      <c r="JK164" s="120"/>
      <c r="JL164" s="120"/>
      <c r="JM164" s="120"/>
      <c r="JN164" s="120"/>
      <c r="JO164" s="120"/>
      <c r="JP164" s="120"/>
      <c r="JQ164" s="120"/>
      <c r="JR164" s="120"/>
      <c r="JS164" s="120"/>
      <c r="JT164" s="120"/>
      <c r="JU164" s="120"/>
      <c r="JV164" s="120"/>
      <c r="JW164" s="120"/>
      <c r="JX164" s="120"/>
      <c r="JY164" s="120"/>
      <c r="JZ164" s="120"/>
      <c r="KA164" s="120"/>
      <c r="KB164" s="120"/>
      <c r="KC164" s="120"/>
      <c r="KD164" s="120"/>
      <c r="KE164" s="120"/>
      <c r="KF164" s="120"/>
      <c r="KG164" s="120"/>
      <c r="KH164" s="120"/>
      <c r="KI164" s="120"/>
      <c r="KJ164" s="120"/>
      <c r="KK164" s="120"/>
      <c r="KL164" s="120"/>
      <c r="KM164" s="120"/>
      <c r="KN164" s="120"/>
      <c r="KO164" s="120"/>
      <c r="KP164" s="120"/>
      <c r="KQ164" s="120"/>
      <c r="KR164" s="120"/>
      <c r="KS164" s="120"/>
      <c r="KT164" s="120"/>
      <c r="KU164" s="120"/>
      <c r="KV164" s="120"/>
      <c r="KW164" s="120"/>
      <c r="KX164" s="120"/>
      <c r="KY164" s="120"/>
      <c r="KZ164" s="120"/>
      <c r="LA164" s="120"/>
      <c r="LB164" s="120"/>
      <c r="LC164" s="120"/>
      <c r="LD164" s="120"/>
      <c r="LE164" s="120"/>
      <c r="LF164" s="120"/>
      <c r="LG164" s="120"/>
      <c r="LH164" s="120"/>
      <c r="LI164" s="120"/>
      <c r="LJ164" s="120"/>
      <c r="LK164" s="120"/>
      <c r="LL164" s="120"/>
      <c r="LM164" s="120"/>
      <c r="LN164" s="120"/>
      <c r="LO164" s="120"/>
      <c r="LP164" s="120"/>
      <c r="LQ164" s="120"/>
      <c r="LR164" s="120"/>
      <c r="LS164" s="120"/>
      <c r="LT164" s="120"/>
      <c r="LU164" s="120"/>
      <c r="LV164" s="120"/>
      <c r="LW164" s="120"/>
      <c r="LX164" s="120"/>
      <c r="LY164" s="120"/>
      <c r="LZ164" s="120"/>
      <c r="MA164" s="120"/>
      <c r="MB164" s="120"/>
      <c r="MC164" s="120"/>
      <c r="MD164" s="120"/>
      <c r="ME164" s="120"/>
      <c r="MF164" s="120"/>
      <c r="MG164" s="120"/>
      <c r="MH164" s="120"/>
      <c r="MI164" s="120"/>
      <c r="MJ164" s="120"/>
      <c r="MK164" s="120"/>
      <c r="ML164" s="120"/>
      <c r="MM164" s="120"/>
      <c r="MN164" s="120"/>
      <c r="MO164" s="120"/>
      <c r="MP164" s="120"/>
      <c r="MQ164" s="120"/>
      <c r="MR164" s="120"/>
      <c r="MS164" s="120"/>
      <c r="MT164" s="120"/>
      <c r="MU164" s="120"/>
      <c r="MV164" s="120"/>
      <c r="MW164" s="120"/>
      <c r="MX164" s="120"/>
      <c r="MY164" s="120"/>
      <c r="MZ164" s="120"/>
      <c r="NA164" s="120"/>
      <c r="NB164" s="120"/>
      <c r="NC164" s="120"/>
      <c r="ND164" s="120"/>
      <c r="NE164" s="120"/>
      <c r="NF164" s="120"/>
      <c r="NG164" s="120"/>
      <c r="NH164" s="120"/>
      <c r="NI164" s="120"/>
      <c r="NJ164" s="120"/>
      <c r="NK164" s="120"/>
      <c r="NL164" s="120"/>
      <c r="NM164" s="120"/>
      <c r="NN164" s="120"/>
      <c r="NO164" s="120"/>
      <c r="NP164" s="120"/>
      <c r="NQ164" s="120"/>
      <c r="NR164" s="120"/>
      <c r="NS164" s="120"/>
      <c r="NT164" s="120"/>
      <c r="NU164" s="120"/>
      <c r="NV164" s="120"/>
      <c r="NW164" s="120"/>
      <c r="NX164" s="120"/>
      <c r="NY164" s="120"/>
      <c r="NZ164" s="120"/>
      <c r="OA164" s="120"/>
      <c r="OB164" s="120"/>
      <c r="OC164" s="120"/>
      <c r="OD164" s="120"/>
      <c r="OE164" s="120"/>
      <c r="OF164" s="120"/>
      <c r="OG164" s="120"/>
      <c r="OH164" s="120"/>
      <c r="OI164" s="120"/>
      <c r="OJ164" s="120"/>
      <c r="OK164" s="120"/>
      <c r="OL164" s="120"/>
      <c r="OM164" s="120"/>
      <c r="ON164" s="120"/>
      <c r="OO164" s="120"/>
      <c r="OP164" s="120"/>
      <c r="OQ164" s="120"/>
      <c r="OR164" s="120"/>
      <c r="OS164" s="120"/>
      <c r="OT164" s="120"/>
      <c r="OU164" s="120"/>
      <c r="OV164" s="120"/>
      <c r="OW164" s="120"/>
      <c r="OX164" s="120"/>
      <c r="OY164" s="120"/>
      <c r="OZ164" s="120"/>
      <c r="PA164" s="120"/>
      <c r="PB164" s="120"/>
      <c r="PC164" s="120"/>
      <c r="PD164" s="120"/>
      <c r="PE164" s="120"/>
      <c r="PF164" s="120"/>
      <c r="PG164" s="120"/>
      <c r="PH164" s="120"/>
      <c r="PI164" s="120"/>
      <c r="PJ164" s="120"/>
      <c r="PK164" s="120"/>
      <c r="PL164" s="120"/>
      <c r="PM164" s="120"/>
      <c r="PN164" s="120"/>
      <c r="PO164" s="120"/>
      <c r="PP164" s="120"/>
      <c r="PQ164" s="120"/>
      <c r="PR164" s="120"/>
      <c r="PS164" s="120"/>
      <c r="PT164" s="120"/>
      <c r="PU164" s="120"/>
      <c r="PV164" s="120"/>
      <c r="PW164" s="120"/>
      <c r="PX164" s="120"/>
      <c r="PY164" s="120"/>
      <c r="PZ164" s="120"/>
      <c r="QA164" s="120"/>
      <c r="QB164" s="120"/>
      <c r="QC164" s="120"/>
      <c r="QD164" s="120"/>
      <c r="QE164" s="120"/>
      <c r="QF164" s="120"/>
      <c r="QG164" s="120"/>
      <c r="QH164" s="120"/>
      <c r="QI164" s="120"/>
      <c r="QJ164" s="120"/>
      <c r="QK164" s="120"/>
      <c r="QL164" s="120"/>
      <c r="QM164" s="120"/>
      <c r="QN164" s="120"/>
      <c r="QO164" s="120"/>
      <c r="QP164" s="120"/>
      <c r="QQ164" s="120"/>
      <c r="QR164" s="120"/>
      <c r="QS164" s="120"/>
      <c r="QT164" s="120"/>
      <c r="QU164" s="120"/>
      <c r="QV164" s="120"/>
      <c r="QW164" s="120"/>
      <c r="QX164" s="120"/>
      <c r="QY164" s="120"/>
      <c r="QZ164" s="120"/>
      <c r="RA164" s="120"/>
      <c r="RB164" s="120"/>
      <c r="RC164" s="120"/>
      <c r="RD164" s="120"/>
      <c r="RE164" s="120"/>
      <c r="RF164" s="120"/>
      <c r="RG164" s="120"/>
      <c r="RH164" s="120"/>
      <c r="RI164" s="120"/>
      <c r="RJ164" s="120"/>
      <c r="RK164" s="120"/>
      <c r="RL164" s="120"/>
      <c r="RM164" s="120"/>
      <c r="RN164" s="120"/>
      <c r="RO164" s="120"/>
      <c r="RP164" s="120"/>
      <c r="RQ164" s="120"/>
      <c r="RR164" s="120"/>
      <c r="RS164" s="120"/>
      <c r="RT164" s="120"/>
      <c r="RU164" s="120"/>
      <c r="RV164" s="120"/>
      <c r="RW164" s="120"/>
      <c r="RX164" s="120"/>
      <c r="RY164" s="120"/>
      <c r="RZ164" s="120"/>
      <c r="SA164" s="120"/>
      <c r="SB164" s="120"/>
      <c r="SC164" s="120"/>
      <c r="SD164" s="120"/>
      <c r="SE164" s="120"/>
      <c r="SF164" s="120"/>
      <c r="SG164" s="120"/>
      <c r="SH164" s="120"/>
      <c r="SI164" s="120"/>
      <c r="SJ164" s="120"/>
      <c r="SK164" s="120"/>
      <c r="SL164" s="120"/>
      <c r="SM164" s="120"/>
      <c r="SN164" s="120"/>
      <c r="SO164" s="120"/>
      <c r="SP164" s="120"/>
      <c r="SQ164" s="120"/>
      <c r="SR164" s="120"/>
      <c r="SS164" s="120"/>
      <c r="ST164" s="120"/>
      <c r="SU164" s="120"/>
      <c r="SV164" s="120"/>
      <c r="SW164" s="120"/>
      <c r="SX164" s="120"/>
      <c r="SY164" s="120"/>
      <c r="SZ164" s="120"/>
      <c r="TA164" s="120"/>
      <c r="TB164" s="120"/>
      <c r="TC164" s="120"/>
      <c r="TD164" s="120"/>
      <c r="TE164" s="120"/>
      <c r="TF164" s="120"/>
      <c r="TG164" s="120"/>
      <c r="TH164" s="120"/>
      <c r="TI164" s="120"/>
      <c r="TJ164" s="120"/>
      <c r="TK164" s="120"/>
      <c r="TL164" s="120"/>
      <c r="TM164" s="120"/>
      <c r="TN164" s="120"/>
      <c r="TO164" s="120"/>
      <c r="TP164" s="120"/>
      <c r="TQ164" s="120"/>
      <c r="TR164" s="120"/>
      <c r="TS164" s="120"/>
      <c r="TT164" s="120"/>
      <c r="TU164" s="120"/>
      <c r="TV164" s="120"/>
      <c r="TW164" s="120"/>
      <c r="TX164" s="120"/>
      <c r="TY164" s="120"/>
      <c r="TZ164" s="120"/>
      <c r="UA164" s="120"/>
      <c r="UB164" s="120"/>
      <c r="UC164" s="120"/>
      <c r="UD164" s="120"/>
      <c r="UE164" s="120"/>
      <c r="UF164" s="120"/>
      <c r="UG164" s="120"/>
    </row>
    <row r="165" spans="1:553" s="256" customFormat="1" ht="28.5" x14ac:dyDescent="0.45">
      <c r="A165" s="162" t="s">
        <v>100</v>
      </c>
      <c r="B165" s="31">
        <v>0</v>
      </c>
      <c r="C165" s="31">
        <v>0</v>
      </c>
      <c r="D165" s="31">
        <v>0</v>
      </c>
      <c r="E165" s="31">
        <v>2.0000000000000001E-4</v>
      </c>
      <c r="F165" s="31">
        <v>0</v>
      </c>
      <c r="G165" s="31">
        <v>2.0000000000000001E-4</v>
      </c>
      <c r="H165" s="31">
        <v>0</v>
      </c>
      <c r="I165" s="31">
        <v>2.0000000000000001E-4</v>
      </c>
      <c r="J165" s="31"/>
      <c r="K165" s="127">
        <v>2.0000000000000001E-4</v>
      </c>
      <c r="L165" s="127">
        <v>0</v>
      </c>
      <c r="M165" s="230">
        <v>0</v>
      </c>
      <c r="N165" s="230">
        <v>0</v>
      </c>
      <c r="O165" s="230">
        <f>N165+M165</f>
        <v>0</v>
      </c>
      <c r="P165" s="230"/>
      <c r="Q165" s="127">
        <v>2E-8</v>
      </c>
      <c r="R165" s="127">
        <v>0</v>
      </c>
      <c r="S165" s="127">
        <v>2.0000000000000001E-4</v>
      </c>
      <c r="T165" s="127">
        <v>0</v>
      </c>
      <c r="U165" s="230">
        <v>2.0000000000000001E-4</v>
      </c>
      <c r="V165" s="230">
        <v>0</v>
      </c>
      <c r="W165" s="230">
        <f>V165+U165</f>
        <v>2.0000000000000001E-4</v>
      </c>
      <c r="X165" s="230">
        <v>0</v>
      </c>
      <c r="Y165" s="230"/>
      <c r="Z165" s="230"/>
      <c r="AA165" s="41"/>
      <c r="AB165" s="230">
        <v>1E-4</v>
      </c>
      <c r="AC165" s="230">
        <v>0</v>
      </c>
      <c r="AD165" s="123">
        <f>AC165+AB165</f>
        <v>1E-4</v>
      </c>
      <c r="AE165" s="127">
        <v>1E-4</v>
      </c>
      <c r="AF165" s="127">
        <v>0</v>
      </c>
      <c r="AG165" s="123">
        <f>AF165+AE165</f>
        <v>1E-4</v>
      </c>
      <c r="AH165" s="127">
        <v>1E-4</v>
      </c>
      <c r="AI165" s="127">
        <v>0</v>
      </c>
      <c r="AJ165" s="123">
        <f>AI165+AH165</f>
        <v>1E-4</v>
      </c>
      <c r="AK165" s="127">
        <v>1E-4</v>
      </c>
      <c r="AL165" s="127">
        <v>0</v>
      </c>
      <c r="AM165" s="123">
        <f>AL165+AK165</f>
        <v>1E-4</v>
      </c>
      <c r="AN165" s="127">
        <v>1E-4</v>
      </c>
      <c r="AO165" s="127">
        <v>0</v>
      </c>
      <c r="AP165" s="123">
        <f>AO165+AN165</f>
        <v>1E-4</v>
      </c>
      <c r="AQ165" s="127">
        <v>1E-4</v>
      </c>
      <c r="AR165" s="127">
        <v>0</v>
      </c>
      <c r="AS165" s="123">
        <f>AR165+AQ165</f>
        <v>1E-4</v>
      </c>
      <c r="AT165" s="127">
        <v>1E-4</v>
      </c>
      <c r="AU165" s="127">
        <v>0</v>
      </c>
      <c r="AV165" s="123">
        <f>AU165+AT165</f>
        <v>1E-4</v>
      </c>
      <c r="AW165" s="127">
        <v>1E-4</v>
      </c>
      <c r="AX165" s="127">
        <v>0</v>
      </c>
      <c r="AY165" s="123">
        <f>AX165+AW165</f>
        <v>1E-4</v>
      </c>
      <c r="AZ165" s="127">
        <v>1E-4</v>
      </c>
      <c r="BA165" s="127">
        <v>0</v>
      </c>
      <c r="BB165" s="123">
        <f>BA165+AZ165</f>
        <v>1E-4</v>
      </c>
      <c r="BC165" s="127">
        <v>1E-4</v>
      </c>
      <c r="BD165" s="127">
        <v>0</v>
      </c>
      <c r="BE165" s="123">
        <f>BD165+BC165</f>
        <v>1E-4</v>
      </c>
      <c r="BF165" s="127">
        <v>1E-4</v>
      </c>
      <c r="BG165" s="127">
        <v>0</v>
      </c>
      <c r="BH165" s="123">
        <f>BG165+BF165</f>
        <v>1E-4</v>
      </c>
      <c r="BI165" s="142"/>
      <c r="BJ165" s="142"/>
      <c r="BK165" s="140"/>
      <c r="BL165" s="140"/>
      <c r="BM165" s="140"/>
      <c r="BN165" s="140"/>
      <c r="BO165" s="142"/>
      <c r="BP165" s="142"/>
      <c r="BQ165" s="140"/>
      <c r="BR165" s="179"/>
      <c r="BS165" s="179"/>
      <c r="BT165" s="180"/>
      <c r="BU165" s="179"/>
      <c r="BV165" s="179"/>
      <c r="BW165" s="180"/>
      <c r="BX165" s="179"/>
      <c r="BY165" s="179"/>
      <c r="BZ165" s="179"/>
      <c r="CA165" s="179"/>
      <c r="CB165" s="179"/>
      <c r="CC165" s="180"/>
      <c r="CD165" s="179"/>
      <c r="CE165" s="179"/>
      <c r="CF165" s="179"/>
      <c r="CG165" s="179"/>
      <c r="CH165" s="179"/>
      <c r="CI165" s="180"/>
      <c r="CJ165" s="179"/>
      <c r="CK165" s="179"/>
      <c r="CL165" s="179"/>
      <c r="CM165" s="179"/>
      <c r="CN165" s="179"/>
      <c r="CO165" s="179"/>
      <c r="CP165" s="179"/>
      <c r="CQ165" s="179"/>
      <c r="CR165" s="179"/>
      <c r="CS165" s="232"/>
      <c r="CT165" s="232"/>
      <c r="CU165" s="232"/>
      <c r="CV165" s="232"/>
      <c r="CW165" s="232"/>
      <c r="CX165" s="232"/>
      <c r="CY165" s="232"/>
      <c r="CZ165" s="232"/>
      <c r="DA165" s="232"/>
      <c r="DB165" s="232"/>
      <c r="DC165" s="232"/>
      <c r="DD165" s="232"/>
      <c r="DE165" s="232"/>
      <c r="DF165" s="232"/>
      <c r="DG165" s="232"/>
      <c r="DH165" s="232"/>
      <c r="DI165" s="232"/>
      <c r="DJ165" s="232"/>
      <c r="DK165" s="232"/>
      <c r="DL165" s="232"/>
      <c r="DM165" s="232"/>
      <c r="DN165" s="232"/>
      <c r="DO165" s="232"/>
      <c r="DP165" s="232"/>
      <c r="DQ165" s="232"/>
      <c r="DR165" s="232"/>
      <c r="DS165" s="232"/>
      <c r="DT165" s="232"/>
      <c r="DU165" s="232"/>
      <c r="DV165" s="232"/>
      <c r="DW165" s="232"/>
      <c r="DX165" s="232"/>
      <c r="DY165" s="232"/>
      <c r="DZ165" s="232"/>
      <c r="EA165" s="232"/>
      <c r="EB165" s="232"/>
      <c r="EC165" s="232"/>
      <c r="ED165" s="232"/>
      <c r="EE165" s="232"/>
      <c r="EF165" s="232"/>
      <c r="EG165" s="232"/>
      <c r="EH165" s="232"/>
      <c r="EI165" s="232"/>
      <c r="EJ165" s="232"/>
      <c r="EK165" s="232"/>
      <c r="EL165" s="232"/>
      <c r="EM165" s="232"/>
      <c r="EN165" s="232"/>
      <c r="EO165" s="232"/>
      <c r="EP165" s="232"/>
      <c r="EQ165" s="232"/>
      <c r="ER165" s="232"/>
      <c r="ES165" s="232"/>
      <c r="ET165" s="232"/>
      <c r="EU165" s="232"/>
      <c r="EV165" s="232"/>
      <c r="EW165" s="232"/>
      <c r="EX165" s="232"/>
      <c r="EY165" s="232"/>
      <c r="EZ165" s="232"/>
      <c r="FA165" s="232"/>
      <c r="FB165" s="232"/>
      <c r="FC165" s="232"/>
      <c r="FD165" s="232"/>
      <c r="FE165" s="232"/>
      <c r="FF165" s="232"/>
      <c r="FG165" s="232"/>
      <c r="FH165" s="232"/>
      <c r="FI165" s="232"/>
      <c r="FJ165" s="232"/>
      <c r="FK165" s="232"/>
      <c r="FL165" s="232"/>
      <c r="FM165" s="232"/>
      <c r="FN165" s="232"/>
      <c r="FO165" s="232"/>
      <c r="FP165" s="232"/>
      <c r="FQ165" s="232"/>
      <c r="FR165" s="232"/>
      <c r="FS165" s="232"/>
      <c r="FT165" s="232"/>
      <c r="FU165" s="232"/>
      <c r="FV165" s="232"/>
      <c r="FW165" s="232"/>
      <c r="FX165" s="232"/>
      <c r="FY165" s="232"/>
      <c r="FZ165" s="232"/>
      <c r="GA165" s="232"/>
      <c r="GB165" s="232"/>
      <c r="GC165" s="120"/>
      <c r="GD165" s="120"/>
      <c r="GE165" s="120"/>
      <c r="GF165" s="120"/>
      <c r="GG165" s="120"/>
      <c r="GH165" s="120"/>
      <c r="GI165" s="120"/>
      <c r="GJ165" s="120"/>
      <c r="GK165" s="120"/>
      <c r="GL165" s="120"/>
      <c r="GM165" s="120"/>
      <c r="GN165" s="120"/>
      <c r="GO165" s="120"/>
      <c r="GP165" s="120"/>
      <c r="GQ165" s="120"/>
      <c r="GR165" s="120"/>
      <c r="GS165" s="120"/>
      <c r="GT165" s="120"/>
      <c r="GU165" s="120"/>
      <c r="GV165" s="120"/>
      <c r="GW165" s="120"/>
      <c r="GX165" s="120"/>
      <c r="GY165" s="120"/>
      <c r="GZ165" s="120"/>
      <c r="HA165" s="120"/>
      <c r="HB165" s="120"/>
      <c r="HC165" s="120"/>
      <c r="HD165" s="120"/>
      <c r="HE165" s="120"/>
      <c r="HF165" s="120"/>
      <c r="HG165" s="120"/>
      <c r="HH165" s="120"/>
      <c r="HI165" s="120"/>
      <c r="HJ165" s="120"/>
      <c r="HK165" s="120"/>
      <c r="HL165" s="120"/>
      <c r="HM165" s="120"/>
      <c r="HN165" s="120"/>
      <c r="HO165" s="120"/>
      <c r="HP165" s="120"/>
      <c r="HQ165" s="120"/>
      <c r="HR165" s="120"/>
      <c r="HS165" s="120"/>
      <c r="HT165" s="120"/>
      <c r="HU165" s="120"/>
      <c r="HV165" s="120"/>
      <c r="HW165" s="120"/>
      <c r="HX165" s="120"/>
      <c r="HY165" s="120"/>
      <c r="HZ165" s="120"/>
      <c r="IA165" s="120"/>
      <c r="IB165" s="120"/>
      <c r="IC165" s="120"/>
      <c r="ID165" s="120"/>
      <c r="IE165" s="120"/>
      <c r="IF165" s="120"/>
      <c r="IG165" s="120"/>
      <c r="IH165" s="120"/>
      <c r="II165" s="120"/>
      <c r="IJ165" s="120"/>
      <c r="IK165" s="120"/>
      <c r="IL165" s="120"/>
      <c r="IM165" s="120"/>
      <c r="IN165" s="120"/>
      <c r="IO165" s="120"/>
      <c r="IP165" s="120"/>
      <c r="IQ165" s="120"/>
      <c r="IR165" s="120"/>
      <c r="IS165" s="120"/>
      <c r="IT165" s="120"/>
      <c r="IU165" s="120"/>
      <c r="IV165" s="120"/>
      <c r="IW165" s="120"/>
      <c r="IX165" s="120"/>
      <c r="IY165" s="120"/>
      <c r="IZ165" s="120"/>
      <c r="JA165" s="120"/>
      <c r="JB165" s="120"/>
      <c r="JC165" s="120"/>
      <c r="JD165" s="120"/>
      <c r="JE165" s="120"/>
      <c r="JF165" s="120"/>
      <c r="JG165" s="120"/>
      <c r="JH165" s="120"/>
      <c r="JI165" s="120"/>
      <c r="JJ165" s="120"/>
      <c r="JK165" s="120"/>
      <c r="JL165" s="120"/>
      <c r="JM165" s="120"/>
      <c r="JN165" s="120"/>
      <c r="JO165" s="120"/>
      <c r="JP165" s="120"/>
      <c r="JQ165" s="120"/>
      <c r="JR165" s="120"/>
      <c r="JS165" s="120"/>
      <c r="JT165" s="120"/>
      <c r="JU165" s="120"/>
      <c r="JV165" s="120"/>
      <c r="JW165" s="120"/>
      <c r="JX165" s="120"/>
      <c r="JY165" s="120"/>
      <c r="JZ165" s="120"/>
      <c r="KA165" s="120"/>
      <c r="KB165" s="120"/>
      <c r="KC165" s="120"/>
      <c r="KD165" s="120"/>
      <c r="KE165" s="120"/>
      <c r="KF165" s="120"/>
      <c r="KG165" s="120"/>
      <c r="KH165" s="120"/>
      <c r="KI165" s="120"/>
      <c r="KJ165" s="120"/>
      <c r="KK165" s="120"/>
      <c r="KL165" s="120"/>
      <c r="KM165" s="120"/>
      <c r="KN165" s="120"/>
      <c r="KO165" s="120"/>
      <c r="KP165" s="120"/>
      <c r="KQ165" s="120"/>
      <c r="KR165" s="120"/>
      <c r="KS165" s="120"/>
      <c r="KT165" s="120"/>
      <c r="KU165" s="120"/>
      <c r="KV165" s="120"/>
      <c r="KW165" s="120"/>
      <c r="KX165" s="120"/>
      <c r="KY165" s="120"/>
      <c r="KZ165" s="120"/>
      <c r="LA165" s="120"/>
      <c r="LB165" s="120"/>
      <c r="LC165" s="120"/>
      <c r="LD165" s="120"/>
      <c r="LE165" s="120"/>
      <c r="LF165" s="120"/>
      <c r="LG165" s="120"/>
      <c r="LH165" s="120"/>
      <c r="LI165" s="120"/>
      <c r="LJ165" s="120"/>
      <c r="LK165" s="120"/>
      <c r="LL165" s="120"/>
      <c r="LM165" s="120"/>
      <c r="LN165" s="120"/>
      <c r="LO165" s="120"/>
      <c r="LP165" s="120"/>
      <c r="LQ165" s="120"/>
      <c r="LR165" s="120"/>
      <c r="LS165" s="120"/>
      <c r="LT165" s="120"/>
      <c r="LU165" s="120"/>
      <c r="LV165" s="120"/>
      <c r="LW165" s="120"/>
      <c r="LX165" s="120"/>
      <c r="LY165" s="120"/>
      <c r="LZ165" s="120"/>
      <c r="MA165" s="120"/>
      <c r="MB165" s="120"/>
      <c r="MC165" s="120"/>
      <c r="MD165" s="120"/>
      <c r="ME165" s="120"/>
      <c r="MF165" s="120"/>
      <c r="MG165" s="120"/>
      <c r="MH165" s="120"/>
      <c r="MI165" s="120"/>
      <c r="MJ165" s="120"/>
      <c r="MK165" s="120"/>
      <c r="ML165" s="120"/>
      <c r="MM165" s="120"/>
      <c r="MN165" s="120"/>
      <c r="MO165" s="120"/>
      <c r="MP165" s="120"/>
      <c r="MQ165" s="120"/>
      <c r="MR165" s="120"/>
      <c r="MS165" s="120"/>
      <c r="MT165" s="120"/>
      <c r="MU165" s="120"/>
      <c r="MV165" s="120"/>
      <c r="MW165" s="120"/>
      <c r="MX165" s="120"/>
      <c r="MY165" s="120"/>
      <c r="MZ165" s="120"/>
      <c r="NA165" s="120"/>
      <c r="NB165" s="120"/>
      <c r="NC165" s="120"/>
      <c r="ND165" s="120"/>
      <c r="NE165" s="120"/>
      <c r="NF165" s="120"/>
      <c r="NG165" s="120"/>
      <c r="NH165" s="120"/>
      <c r="NI165" s="120"/>
      <c r="NJ165" s="120"/>
      <c r="NK165" s="120"/>
      <c r="NL165" s="120"/>
      <c r="NM165" s="120"/>
      <c r="NN165" s="120"/>
      <c r="NO165" s="120"/>
      <c r="NP165" s="120"/>
      <c r="NQ165" s="120"/>
      <c r="NR165" s="120"/>
      <c r="NS165" s="120"/>
      <c r="NT165" s="120"/>
      <c r="NU165" s="120"/>
      <c r="NV165" s="120"/>
      <c r="NW165" s="120"/>
      <c r="NX165" s="120"/>
      <c r="NY165" s="120"/>
      <c r="NZ165" s="120"/>
      <c r="OA165" s="120"/>
      <c r="OB165" s="120"/>
      <c r="OC165" s="120"/>
      <c r="OD165" s="120"/>
      <c r="OE165" s="120"/>
      <c r="OF165" s="120"/>
      <c r="OG165" s="120"/>
      <c r="OH165" s="120"/>
      <c r="OI165" s="120"/>
      <c r="OJ165" s="120"/>
      <c r="OK165" s="120"/>
      <c r="OL165" s="120"/>
      <c r="OM165" s="120"/>
      <c r="ON165" s="120"/>
      <c r="OO165" s="120"/>
      <c r="OP165" s="120"/>
      <c r="OQ165" s="120"/>
      <c r="OR165" s="120"/>
      <c r="OS165" s="120"/>
      <c r="OT165" s="120"/>
      <c r="OU165" s="120"/>
      <c r="OV165" s="120"/>
      <c r="OW165" s="120"/>
      <c r="OX165" s="120"/>
      <c r="OY165" s="120"/>
      <c r="OZ165" s="120"/>
      <c r="PA165" s="120"/>
      <c r="PB165" s="120"/>
      <c r="PC165" s="120"/>
      <c r="PD165" s="120"/>
      <c r="PE165" s="120"/>
      <c r="PF165" s="120"/>
      <c r="PG165" s="120"/>
      <c r="PH165" s="120"/>
      <c r="PI165" s="120"/>
      <c r="PJ165" s="120"/>
      <c r="PK165" s="120"/>
      <c r="PL165" s="120"/>
      <c r="PM165" s="120"/>
      <c r="PN165" s="120"/>
      <c r="PO165" s="120"/>
      <c r="PP165" s="120"/>
      <c r="PQ165" s="120"/>
      <c r="PR165" s="120"/>
      <c r="PS165" s="120"/>
      <c r="PT165" s="120"/>
      <c r="PU165" s="120"/>
      <c r="PV165" s="120"/>
      <c r="PW165" s="120"/>
      <c r="PX165" s="120"/>
      <c r="PY165" s="120"/>
      <c r="PZ165" s="120"/>
      <c r="QA165" s="120"/>
      <c r="QB165" s="120"/>
      <c r="QC165" s="120"/>
      <c r="QD165" s="120"/>
      <c r="QE165" s="120"/>
      <c r="QF165" s="120"/>
      <c r="QG165" s="120"/>
      <c r="QH165" s="120"/>
      <c r="QI165" s="120"/>
      <c r="QJ165" s="120"/>
      <c r="QK165" s="120"/>
      <c r="QL165" s="120"/>
      <c r="QM165" s="120"/>
      <c r="QN165" s="120"/>
      <c r="QO165" s="120"/>
      <c r="QP165" s="120"/>
      <c r="QQ165" s="120"/>
      <c r="QR165" s="120"/>
      <c r="QS165" s="120"/>
      <c r="QT165" s="120"/>
      <c r="QU165" s="120"/>
      <c r="QV165" s="120"/>
      <c r="QW165" s="120"/>
      <c r="QX165" s="120"/>
      <c r="QY165" s="120"/>
      <c r="QZ165" s="120"/>
      <c r="RA165" s="120"/>
      <c r="RB165" s="120"/>
      <c r="RC165" s="120"/>
      <c r="RD165" s="120"/>
      <c r="RE165" s="120"/>
      <c r="RF165" s="120"/>
      <c r="RG165" s="120"/>
      <c r="RH165" s="120"/>
      <c r="RI165" s="120"/>
      <c r="RJ165" s="120"/>
      <c r="RK165" s="120"/>
      <c r="RL165" s="120"/>
      <c r="RM165" s="120"/>
      <c r="RN165" s="120"/>
      <c r="RO165" s="120"/>
      <c r="RP165" s="120"/>
      <c r="RQ165" s="120"/>
      <c r="RR165" s="120"/>
      <c r="RS165" s="120"/>
      <c r="RT165" s="120"/>
      <c r="RU165" s="120"/>
      <c r="RV165" s="120"/>
      <c r="RW165" s="120"/>
      <c r="RX165" s="120"/>
      <c r="RY165" s="120"/>
      <c r="RZ165" s="120"/>
      <c r="SA165" s="120"/>
      <c r="SB165" s="120"/>
      <c r="SC165" s="120"/>
      <c r="SD165" s="120"/>
      <c r="SE165" s="120"/>
      <c r="SF165" s="120"/>
      <c r="SG165" s="120"/>
      <c r="SH165" s="120"/>
      <c r="SI165" s="120"/>
      <c r="SJ165" s="120"/>
      <c r="SK165" s="120"/>
      <c r="SL165" s="120"/>
      <c r="SM165" s="120"/>
      <c r="SN165" s="120"/>
      <c r="SO165" s="120"/>
      <c r="SP165" s="120"/>
      <c r="SQ165" s="120"/>
      <c r="SR165" s="120"/>
      <c r="SS165" s="120"/>
      <c r="ST165" s="120"/>
      <c r="SU165" s="120"/>
      <c r="SV165" s="120"/>
      <c r="SW165" s="120"/>
      <c r="SX165" s="120"/>
      <c r="SY165" s="120"/>
      <c r="SZ165" s="120"/>
      <c r="TA165" s="120"/>
      <c r="TB165" s="120"/>
      <c r="TC165" s="120"/>
      <c r="TD165" s="120"/>
      <c r="TE165" s="120"/>
      <c r="TF165" s="120"/>
      <c r="TG165" s="120"/>
      <c r="TH165" s="120"/>
      <c r="TI165" s="120"/>
      <c r="TJ165" s="120"/>
      <c r="TK165" s="120"/>
      <c r="TL165" s="120"/>
      <c r="TM165" s="120"/>
      <c r="TN165" s="120"/>
      <c r="TO165" s="120"/>
      <c r="TP165" s="120"/>
      <c r="TQ165" s="120"/>
      <c r="TR165" s="120"/>
      <c r="TS165" s="120"/>
      <c r="TT165" s="120"/>
      <c r="TU165" s="120"/>
      <c r="TV165" s="120"/>
      <c r="TW165" s="120"/>
      <c r="TX165" s="120"/>
      <c r="TY165" s="120"/>
      <c r="TZ165" s="120"/>
      <c r="UA165" s="120"/>
      <c r="UB165" s="120"/>
      <c r="UC165" s="120"/>
      <c r="UD165" s="120"/>
      <c r="UE165" s="120"/>
      <c r="UF165" s="120"/>
      <c r="UG165" s="120"/>
    </row>
    <row r="166" spans="1:553" s="257" customFormat="1" ht="28.5" x14ac:dyDescent="0.45">
      <c r="A166" s="200" t="s">
        <v>101</v>
      </c>
      <c r="B166" s="178">
        <v>376.49889999999999</v>
      </c>
      <c r="C166" s="178">
        <v>75.037700000000001</v>
      </c>
      <c r="D166" s="178">
        <v>451.53660000000002</v>
      </c>
      <c r="E166" s="178">
        <v>389.22359999999998</v>
      </c>
      <c r="F166" s="178">
        <v>128.65110000000001</v>
      </c>
      <c r="G166" s="178">
        <v>517.87469999999996</v>
      </c>
      <c r="H166" s="178">
        <v>61.257800000000003</v>
      </c>
      <c r="I166" s="178">
        <v>412.76609999999999</v>
      </c>
      <c r="J166" s="178">
        <v>78.856399999999994</v>
      </c>
      <c r="K166" s="122">
        <v>491.6225</v>
      </c>
      <c r="L166" s="122">
        <v>34.776699999999998</v>
      </c>
      <c r="M166" s="53">
        <v>409.8734</v>
      </c>
      <c r="N166" s="53">
        <v>67.397199999999998</v>
      </c>
      <c r="O166" s="53">
        <f>N166+M166</f>
        <v>477.2706</v>
      </c>
      <c r="P166" s="53"/>
      <c r="Q166" s="122">
        <v>445.93310000000002</v>
      </c>
      <c r="R166" s="122">
        <v>56.869</v>
      </c>
      <c r="S166" s="122">
        <v>502.8021</v>
      </c>
      <c r="T166" s="122">
        <v>5.2256999999999998</v>
      </c>
      <c r="U166" s="53">
        <v>465.661</v>
      </c>
      <c r="V166" s="53">
        <v>42.608600000000003</v>
      </c>
      <c r="W166" s="53">
        <f>V166+U166</f>
        <v>508.26960000000003</v>
      </c>
      <c r="X166" s="53">
        <v>3.0030000000000001</v>
      </c>
      <c r="Y166" s="53">
        <v>460.7774</v>
      </c>
      <c r="Z166" s="53">
        <v>33.97</v>
      </c>
      <c r="AA166" s="53">
        <f>SUM(Y166:Z166)</f>
        <v>494.74739999999997</v>
      </c>
      <c r="AB166" s="53">
        <v>549.84</v>
      </c>
      <c r="AC166" s="53">
        <v>4.2914000000000003</v>
      </c>
      <c r="AD166" s="122">
        <f>AC166+AB166</f>
        <v>554.13139999999999</v>
      </c>
      <c r="AE166" s="122">
        <v>561.36710000000005</v>
      </c>
      <c r="AF166" s="122">
        <v>11.187200000000001</v>
      </c>
      <c r="AG166" s="122">
        <f>AF166+AE166</f>
        <v>572.55430000000001</v>
      </c>
      <c r="AH166" s="122">
        <v>539.94839999999999</v>
      </c>
      <c r="AI166" s="122">
        <v>8.7632999999999992</v>
      </c>
      <c r="AJ166" s="122">
        <f>AI166+AH166</f>
        <v>548.71169999999995</v>
      </c>
      <c r="AK166" s="122">
        <v>643.15599999999995</v>
      </c>
      <c r="AL166" s="122">
        <v>2.6171000000000002</v>
      </c>
      <c r="AM166" s="122">
        <f>AL166+AK166</f>
        <v>645.7731</v>
      </c>
      <c r="AN166" s="122">
        <v>622.21479999999997</v>
      </c>
      <c r="AO166" s="122">
        <v>2.3683999999999998</v>
      </c>
      <c r="AP166" s="122">
        <f>AO166+AN166</f>
        <v>624.58319999999992</v>
      </c>
      <c r="AQ166" s="122">
        <v>597.37710000000004</v>
      </c>
      <c r="AR166" s="122">
        <v>1.3028999999999999</v>
      </c>
      <c r="AS166" s="122">
        <f>SUM(AQ166:AR166)</f>
        <v>598.68000000000006</v>
      </c>
      <c r="AT166" s="122">
        <v>1172.8327999999999</v>
      </c>
      <c r="AU166" s="122">
        <v>3.3923000000000001</v>
      </c>
      <c r="AV166" s="122">
        <f>AU166+AT166</f>
        <v>1176.2250999999999</v>
      </c>
      <c r="AW166" s="122">
        <v>1173.4070999999999</v>
      </c>
      <c r="AX166" s="122">
        <v>3.3932000000000002</v>
      </c>
      <c r="AY166" s="122">
        <f>SUM(AW166:AX166)</f>
        <v>1176.8002999999999</v>
      </c>
      <c r="AZ166" s="122">
        <v>948.91110000000003</v>
      </c>
      <c r="BA166" s="122">
        <v>4.0739999999999998</v>
      </c>
      <c r="BB166" s="122">
        <f>SUM(AZ166:BA166)</f>
        <v>952.98509999999999</v>
      </c>
      <c r="BC166" s="122">
        <v>930.43820000000005</v>
      </c>
      <c r="BD166" s="122">
        <v>200.7</v>
      </c>
      <c r="BE166" s="122">
        <f>SUM(BC166:BD166)</f>
        <v>1131.1382000000001</v>
      </c>
      <c r="BF166" s="122">
        <v>1361.0842</v>
      </c>
      <c r="BG166" s="122">
        <v>2.5848</v>
      </c>
      <c r="BH166" s="122">
        <f>SUM(BF166:BG166)</f>
        <v>1363.6690000000001</v>
      </c>
      <c r="BI166" s="122">
        <v>1120.7807</v>
      </c>
      <c r="BJ166" s="122">
        <v>25.026399999999999</v>
      </c>
      <c r="BK166" s="122">
        <f>SUM(BI166:BJ166)</f>
        <v>1145.8071</v>
      </c>
      <c r="BL166" s="122">
        <v>1113.2654</v>
      </c>
      <c r="BM166" s="122">
        <v>24.889500000000002</v>
      </c>
      <c r="BN166" s="122">
        <f>SUM(BL166:BM166)</f>
        <v>1138.1549</v>
      </c>
      <c r="BO166" s="122">
        <v>1690.1206</v>
      </c>
      <c r="BP166" s="122">
        <v>17.090199999999999</v>
      </c>
      <c r="BQ166" s="122">
        <f>SUM(BO166:BP166)</f>
        <v>1707.2108000000001</v>
      </c>
      <c r="BR166" s="122">
        <v>1259.3882000000001</v>
      </c>
      <c r="BS166" s="122">
        <v>5.1429</v>
      </c>
      <c r="BT166" s="122">
        <f>SUM(BR166:BS166)</f>
        <v>1264.5311000000002</v>
      </c>
      <c r="BU166" s="122">
        <v>1209.1231</v>
      </c>
      <c r="BV166" s="122">
        <v>3.9437000000000002</v>
      </c>
      <c r="BW166" s="122">
        <f>SUM(BU166:BV166)</f>
        <v>1213.0668000000001</v>
      </c>
      <c r="BX166" s="122">
        <v>1526.7650000000001</v>
      </c>
      <c r="BY166" s="122">
        <v>28.830400000000001</v>
      </c>
      <c r="BZ166" s="122">
        <f>SUM(BX166:BY166)</f>
        <v>1555.5954000000002</v>
      </c>
      <c r="CA166" s="122">
        <v>852.07159999999999</v>
      </c>
      <c r="CB166" s="122">
        <v>23.4343</v>
      </c>
      <c r="CC166" s="122">
        <f>SUM(CA166:CB166)</f>
        <v>875.5059</v>
      </c>
      <c r="CD166" s="122">
        <v>839.87459999999999</v>
      </c>
      <c r="CE166" s="122">
        <v>3.5712000000000002</v>
      </c>
      <c r="CF166" s="122">
        <f>SUM(CD166:CE166)</f>
        <v>843.44579999999996</v>
      </c>
      <c r="CG166" s="122">
        <v>1690.3091999999999</v>
      </c>
      <c r="CH166" s="122">
        <v>12.4415</v>
      </c>
      <c r="CI166" s="122">
        <f>SUM(CG166:CH166)</f>
        <v>1702.7506999999998</v>
      </c>
      <c r="CJ166" s="122">
        <v>1712.0073</v>
      </c>
      <c r="CK166" s="122">
        <v>12.748200000000001</v>
      </c>
      <c r="CL166" s="122">
        <f>SUM(CJ166:CK166)</f>
        <v>1724.7555</v>
      </c>
      <c r="CM166" s="122">
        <v>1919.364</v>
      </c>
      <c r="CN166" s="122">
        <v>13.3415</v>
      </c>
      <c r="CO166" s="122">
        <f>SUM(CM166:CN166)</f>
        <v>1932.7055</v>
      </c>
      <c r="CP166" s="122">
        <v>2013.595</v>
      </c>
      <c r="CQ166" s="122">
        <v>13.3415</v>
      </c>
      <c r="CR166" s="122">
        <f>SUM(CP166:CQ166)</f>
        <v>2026.9365</v>
      </c>
      <c r="CS166" s="232"/>
      <c r="CT166" s="232"/>
      <c r="CU166" s="232"/>
      <c r="CV166" s="232"/>
      <c r="CW166" s="232"/>
      <c r="CX166" s="232"/>
      <c r="CY166" s="232"/>
      <c r="CZ166" s="232"/>
      <c r="DA166" s="232"/>
      <c r="DB166" s="232"/>
      <c r="DC166" s="232"/>
      <c r="DD166" s="232"/>
      <c r="DE166" s="232"/>
      <c r="DF166" s="232"/>
      <c r="DG166" s="232"/>
      <c r="DH166" s="232"/>
      <c r="DI166" s="232"/>
      <c r="DJ166" s="232"/>
      <c r="DK166" s="232"/>
      <c r="DL166" s="232"/>
      <c r="DM166" s="232"/>
      <c r="DN166" s="232"/>
      <c r="DO166" s="232"/>
      <c r="DP166" s="232"/>
      <c r="DQ166" s="232"/>
      <c r="DR166" s="232"/>
      <c r="DS166" s="232"/>
      <c r="DT166" s="232"/>
      <c r="DU166" s="232"/>
      <c r="DV166" s="232"/>
      <c r="DW166" s="232"/>
      <c r="DX166" s="232"/>
      <c r="DY166" s="232"/>
      <c r="DZ166" s="232"/>
      <c r="EA166" s="232"/>
      <c r="EB166" s="232"/>
      <c r="EC166" s="232"/>
      <c r="ED166" s="232"/>
      <c r="EE166" s="232"/>
      <c r="EF166" s="232"/>
      <c r="EG166" s="232"/>
      <c r="EH166" s="232"/>
      <c r="EI166" s="232"/>
      <c r="EJ166" s="232"/>
      <c r="EK166" s="232"/>
      <c r="EL166" s="232"/>
      <c r="EM166" s="232"/>
      <c r="EN166" s="232"/>
      <c r="EO166" s="232"/>
      <c r="EP166" s="232"/>
      <c r="EQ166" s="232"/>
      <c r="ER166" s="232"/>
      <c r="ES166" s="232"/>
      <c r="ET166" s="232"/>
      <c r="EU166" s="232"/>
      <c r="EV166" s="232"/>
      <c r="EW166" s="232"/>
      <c r="EX166" s="232"/>
      <c r="EY166" s="232"/>
      <c r="EZ166" s="232"/>
      <c r="FA166" s="232"/>
      <c r="FB166" s="232"/>
      <c r="FC166" s="232"/>
      <c r="FD166" s="232"/>
      <c r="FE166" s="232"/>
      <c r="FF166" s="232"/>
      <c r="FG166" s="232"/>
      <c r="FH166" s="232"/>
      <c r="FI166" s="232"/>
      <c r="FJ166" s="232"/>
      <c r="FK166" s="232"/>
      <c r="FL166" s="232"/>
      <c r="FM166" s="232"/>
      <c r="FN166" s="232"/>
      <c r="FO166" s="232"/>
      <c r="FP166" s="232"/>
      <c r="FQ166" s="232"/>
      <c r="FR166" s="232"/>
      <c r="FS166" s="232"/>
      <c r="FT166" s="232"/>
      <c r="FU166" s="232"/>
      <c r="FV166" s="232"/>
      <c r="FW166" s="232"/>
      <c r="FX166" s="232"/>
      <c r="FY166" s="232"/>
      <c r="FZ166" s="232"/>
      <c r="GA166" s="232"/>
      <c r="GB166" s="232"/>
      <c r="GC166" s="120"/>
      <c r="GD166" s="120"/>
      <c r="GE166" s="120"/>
      <c r="GF166" s="120"/>
      <c r="GG166" s="120"/>
      <c r="GH166" s="120"/>
      <c r="GI166" s="120"/>
      <c r="GJ166" s="120"/>
      <c r="GK166" s="120"/>
      <c r="GL166" s="120"/>
      <c r="GM166" s="120"/>
      <c r="GN166" s="120"/>
      <c r="GO166" s="120"/>
      <c r="GP166" s="120"/>
      <c r="GQ166" s="120"/>
      <c r="GR166" s="120"/>
      <c r="GS166" s="120"/>
      <c r="GT166" s="120"/>
      <c r="GU166" s="120"/>
      <c r="GV166" s="120"/>
      <c r="GW166" s="120"/>
      <c r="GX166" s="120"/>
      <c r="GY166" s="120"/>
      <c r="GZ166" s="120"/>
      <c r="HA166" s="120"/>
      <c r="HB166" s="120"/>
      <c r="HC166" s="120"/>
      <c r="HD166" s="120"/>
      <c r="HE166" s="120"/>
      <c r="HF166" s="120"/>
      <c r="HG166" s="120"/>
      <c r="HH166" s="120"/>
      <c r="HI166" s="120"/>
      <c r="HJ166" s="120"/>
      <c r="HK166" s="120"/>
      <c r="HL166" s="120"/>
      <c r="HM166" s="120"/>
      <c r="HN166" s="120"/>
      <c r="HO166" s="120"/>
      <c r="HP166" s="120"/>
      <c r="HQ166" s="120"/>
      <c r="HR166" s="120"/>
      <c r="HS166" s="120"/>
      <c r="HT166" s="120"/>
      <c r="HU166" s="120"/>
      <c r="HV166" s="120"/>
      <c r="HW166" s="120"/>
      <c r="HX166" s="120"/>
      <c r="HY166" s="120"/>
      <c r="HZ166" s="120"/>
      <c r="IA166" s="120"/>
      <c r="IB166" s="120"/>
      <c r="IC166" s="120"/>
      <c r="ID166" s="120"/>
      <c r="IE166" s="120"/>
      <c r="IF166" s="120"/>
      <c r="IG166" s="120"/>
      <c r="IH166" s="120"/>
      <c r="II166" s="120"/>
      <c r="IJ166" s="120"/>
      <c r="IK166" s="120"/>
      <c r="IL166" s="120"/>
      <c r="IM166" s="120"/>
      <c r="IN166" s="120"/>
      <c r="IO166" s="120"/>
      <c r="IP166" s="120"/>
      <c r="IQ166" s="120"/>
      <c r="IR166" s="120"/>
      <c r="IS166" s="120"/>
      <c r="IT166" s="120"/>
      <c r="IU166" s="120"/>
      <c r="IV166" s="120"/>
      <c r="IW166" s="120"/>
      <c r="IX166" s="120"/>
      <c r="IY166" s="120"/>
      <c r="IZ166" s="120"/>
      <c r="JA166" s="120"/>
      <c r="JB166" s="120"/>
      <c r="JC166" s="120"/>
      <c r="JD166" s="120"/>
      <c r="JE166" s="120"/>
      <c r="JF166" s="120"/>
      <c r="JG166" s="120"/>
      <c r="JH166" s="120"/>
      <c r="JI166" s="120"/>
      <c r="JJ166" s="120"/>
      <c r="JK166" s="120"/>
      <c r="JL166" s="120"/>
      <c r="JM166" s="120"/>
      <c r="JN166" s="120"/>
      <c r="JO166" s="120"/>
      <c r="JP166" s="120"/>
      <c r="JQ166" s="120"/>
      <c r="JR166" s="120"/>
      <c r="JS166" s="120"/>
      <c r="JT166" s="120"/>
      <c r="JU166" s="120"/>
      <c r="JV166" s="120"/>
      <c r="JW166" s="120"/>
      <c r="JX166" s="120"/>
      <c r="JY166" s="120"/>
      <c r="JZ166" s="120"/>
      <c r="KA166" s="120"/>
      <c r="KB166" s="120"/>
      <c r="KC166" s="120"/>
      <c r="KD166" s="120"/>
      <c r="KE166" s="120"/>
      <c r="KF166" s="120"/>
      <c r="KG166" s="120"/>
      <c r="KH166" s="120"/>
      <c r="KI166" s="120"/>
      <c r="KJ166" s="120"/>
      <c r="KK166" s="120"/>
      <c r="KL166" s="120"/>
      <c r="KM166" s="120"/>
      <c r="KN166" s="120"/>
      <c r="KO166" s="120"/>
      <c r="KP166" s="120"/>
      <c r="KQ166" s="120"/>
      <c r="KR166" s="120"/>
      <c r="KS166" s="120"/>
      <c r="KT166" s="120"/>
      <c r="KU166" s="120"/>
      <c r="KV166" s="120"/>
      <c r="KW166" s="120"/>
      <c r="KX166" s="120"/>
      <c r="KY166" s="120"/>
      <c r="KZ166" s="120"/>
      <c r="LA166" s="120"/>
      <c r="LB166" s="120"/>
      <c r="LC166" s="120"/>
      <c r="LD166" s="120"/>
      <c r="LE166" s="120"/>
      <c r="LF166" s="120"/>
      <c r="LG166" s="120"/>
      <c r="LH166" s="120"/>
      <c r="LI166" s="120"/>
      <c r="LJ166" s="120"/>
      <c r="LK166" s="120"/>
      <c r="LL166" s="120"/>
      <c r="LM166" s="120"/>
      <c r="LN166" s="120"/>
      <c r="LO166" s="120"/>
      <c r="LP166" s="120"/>
      <c r="LQ166" s="120"/>
      <c r="LR166" s="120"/>
      <c r="LS166" s="120"/>
      <c r="LT166" s="120"/>
      <c r="LU166" s="120"/>
      <c r="LV166" s="120"/>
      <c r="LW166" s="120"/>
      <c r="LX166" s="120"/>
      <c r="LY166" s="120"/>
      <c r="LZ166" s="120"/>
      <c r="MA166" s="120"/>
      <c r="MB166" s="120"/>
      <c r="MC166" s="120"/>
      <c r="MD166" s="120"/>
      <c r="ME166" s="120"/>
      <c r="MF166" s="120"/>
      <c r="MG166" s="120"/>
      <c r="MH166" s="120"/>
      <c r="MI166" s="120"/>
      <c r="MJ166" s="120"/>
      <c r="MK166" s="120"/>
      <c r="ML166" s="120"/>
      <c r="MM166" s="120"/>
      <c r="MN166" s="120"/>
      <c r="MO166" s="120"/>
      <c r="MP166" s="120"/>
      <c r="MQ166" s="120"/>
      <c r="MR166" s="120"/>
      <c r="MS166" s="120"/>
      <c r="MT166" s="120"/>
      <c r="MU166" s="120"/>
      <c r="MV166" s="120"/>
      <c r="MW166" s="120"/>
      <c r="MX166" s="120"/>
      <c r="MY166" s="120"/>
      <c r="MZ166" s="120"/>
      <c r="NA166" s="120"/>
      <c r="NB166" s="120"/>
      <c r="NC166" s="120"/>
      <c r="ND166" s="120"/>
      <c r="NE166" s="120"/>
      <c r="NF166" s="120"/>
      <c r="NG166" s="120"/>
      <c r="NH166" s="120"/>
      <c r="NI166" s="120"/>
      <c r="NJ166" s="120"/>
      <c r="NK166" s="120"/>
      <c r="NL166" s="120"/>
      <c r="NM166" s="120"/>
      <c r="NN166" s="120"/>
      <c r="NO166" s="120"/>
      <c r="NP166" s="120"/>
      <c r="NQ166" s="120"/>
      <c r="NR166" s="120"/>
      <c r="NS166" s="120"/>
      <c r="NT166" s="120"/>
      <c r="NU166" s="120"/>
      <c r="NV166" s="120"/>
      <c r="NW166" s="120"/>
      <c r="NX166" s="120"/>
      <c r="NY166" s="120"/>
      <c r="NZ166" s="120"/>
      <c r="OA166" s="120"/>
      <c r="OB166" s="120"/>
      <c r="OC166" s="120"/>
      <c r="OD166" s="120"/>
      <c r="OE166" s="120"/>
      <c r="OF166" s="120"/>
      <c r="OG166" s="120"/>
      <c r="OH166" s="120"/>
      <c r="OI166" s="120"/>
      <c r="OJ166" s="120"/>
      <c r="OK166" s="120"/>
      <c r="OL166" s="120"/>
      <c r="OM166" s="120"/>
      <c r="ON166" s="120"/>
      <c r="OO166" s="120"/>
      <c r="OP166" s="120"/>
      <c r="OQ166" s="120"/>
      <c r="OR166" s="120"/>
      <c r="OS166" s="120"/>
      <c r="OT166" s="120"/>
      <c r="OU166" s="120"/>
      <c r="OV166" s="120"/>
      <c r="OW166" s="120"/>
      <c r="OX166" s="120"/>
      <c r="OY166" s="120"/>
      <c r="OZ166" s="120"/>
      <c r="PA166" s="120"/>
      <c r="PB166" s="120"/>
      <c r="PC166" s="120"/>
      <c r="PD166" s="120"/>
      <c r="PE166" s="120"/>
      <c r="PF166" s="120"/>
      <c r="PG166" s="120"/>
      <c r="PH166" s="120"/>
      <c r="PI166" s="120"/>
      <c r="PJ166" s="120"/>
      <c r="PK166" s="120"/>
      <c r="PL166" s="120"/>
      <c r="PM166" s="120"/>
      <c r="PN166" s="120"/>
      <c r="PO166" s="120"/>
      <c r="PP166" s="120"/>
      <c r="PQ166" s="120"/>
      <c r="PR166" s="120"/>
      <c r="PS166" s="120"/>
      <c r="PT166" s="120"/>
      <c r="PU166" s="120"/>
      <c r="PV166" s="120"/>
      <c r="PW166" s="120"/>
      <c r="PX166" s="120"/>
      <c r="PY166" s="120"/>
      <c r="PZ166" s="120"/>
      <c r="QA166" s="120"/>
      <c r="QB166" s="120"/>
      <c r="QC166" s="120"/>
      <c r="QD166" s="120"/>
      <c r="QE166" s="120"/>
      <c r="QF166" s="120"/>
      <c r="QG166" s="120"/>
      <c r="QH166" s="120"/>
      <c r="QI166" s="120"/>
      <c r="QJ166" s="120"/>
      <c r="QK166" s="120"/>
      <c r="QL166" s="120"/>
      <c r="QM166" s="120"/>
      <c r="QN166" s="120"/>
      <c r="QO166" s="120"/>
      <c r="QP166" s="120"/>
      <c r="QQ166" s="120"/>
      <c r="QR166" s="120"/>
      <c r="QS166" s="120"/>
      <c r="QT166" s="120"/>
      <c r="QU166" s="120"/>
      <c r="QV166" s="120"/>
      <c r="QW166" s="120"/>
      <c r="QX166" s="120"/>
      <c r="QY166" s="120"/>
      <c r="QZ166" s="120"/>
      <c r="RA166" s="120"/>
      <c r="RB166" s="120"/>
      <c r="RC166" s="120"/>
      <c r="RD166" s="120"/>
      <c r="RE166" s="120"/>
      <c r="RF166" s="120"/>
      <c r="RG166" s="120"/>
      <c r="RH166" s="120"/>
      <c r="RI166" s="120"/>
      <c r="RJ166" s="120"/>
      <c r="RK166" s="120"/>
      <c r="RL166" s="120"/>
      <c r="RM166" s="120"/>
      <c r="RN166" s="120"/>
      <c r="RO166" s="120"/>
      <c r="RP166" s="120"/>
      <c r="RQ166" s="120"/>
      <c r="RR166" s="120"/>
      <c r="RS166" s="120"/>
      <c r="RT166" s="120"/>
      <c r="RU166" s="120"/>
      <c r="RV166" s="120"/>
      <c r="RW166" s="120"/>
      <c r="RX166" s="120"/>
      <c r="RY166" s="120"/>
      <c r="RZ166" s="120"/>
      <c r="SA166" s="120"/>
      <c r="SB166" s="120"/>
      <c r="SC166" s="120"/>
      <c r="SD166" s="120"/>
      <c r="SE166" s="120"/>
      <c r="SF166" s="120"/>
      <c r="SG166" s="120"/>
      <c r="SH166" s="120"/>
      <c r="SI166" s="120"/>
      <c r="SJ166" s="120"/>
      <c r="SK166" s="120"/>
      <c r="SL166" s="120"/>
      <c r="SM166" s="120"/>
      <c r="SN166" s="120"/>
      <c r="SO166" s="120"/>
      <c r="SP166" s="120"/>
      <c r="SQ166" s="120"/>
      <c r="SR166" s="120"/>
      <c r="SS166" s="120"/>
      <c r="ST166" s="120"/>
      <c r="SU166" s="120"/>
      <c r="SV166" s="120"/>
      <c r="SW166" s="120"/>
      <c r="SX166" s="120"/>
      <c r="SY166" s="120"/>
      <c r="SZ166" s="120"/>
      <c r="TA166" s="120"/>
      <c r="TB166" s="120"/>
      <c r="TC166" s="120"/>
      <c r="TD166" s="120"/>
      <c r="TE166" s="120"/>
      <c r="TF166" s="120"/>
      <c r="TG166" s="120"/>
      <c r="TH166" s="120"/>
      <c r="TI166" s="120"/>
      <c r="TJ166" s="120"/>
      <c r="TK166" s="120"/>
      <c r="TL166" s="120"/>
      <c r="TM166" s="120"/>
      <c r="TN166" s="120"/>
      <c r="TO166" s="120"/>
      <c r="TP166" s="120"/>
      <c r="TQ166" s="120"/>
      <c r="TR166" s="120"/>
      <c r="TS166" s="120"/>
      <c r="TT166" s="120"/>
      <c r="TU166" s="120"/>
      <c r="TV166" s="120"/>
      <c r="TW166" s="120"/>
      <c r="TX166" s="120"/>
      <c r="TY166" s="120"/>
      <c r="TZ166" s="120"/>
      <c r="UA166" s="120"/>
      <c r="UB166" s="120"/>
      <c r="UC166" s="120"/>
      <c r="UD166" s="120"/>
      <c r="UE166" s="120"/>
      <c r="UF166" s="120"/>
      <c r="UG166" s="120"/>
    </row>
    <row r="167" spans="1:553" x14ac:dyDescent="0.25">
      <c r="A167" s="155"/>
      <c r="B167" s="31"/>
      <c r="C167" s="31"/>
      <c r="D167" s="31"/>
      <c r="E167" s="31"/>
      <c r="F167" s="31"/>
      <c r="G167" s="31"/>
      <c r="H167" s="31"/>
      <c r="I167" s="31"/>
      <c r="J167" s="31"/>
      <c r="K167" s="31"/>
      <c r="L167" s="31"/>
      <c r="M167" s="24"/>
      <c r="N167" s="24"/>
      <c r="O167" s="24"/>
      <c r="P167" s="24"/>
      <c r="Q167" s="31">
        <v>0</v>
      </c>
      <c r="R167" s="31">
        <v>0</v>
      </c>
      <c r="S167" s="31"/>
      <c r="T167" s="31">
        <v>0</v>
      </c>
      <c r="U167" s="24"/>
      <c r="V167" s="24"/>
      <c r="W167" s="24"/>
      <c r="X167" s="24"/>
      <c r="Y167" s="24"/>
      <c r="Z167" s="24"/>
      <c r="AA167" s="385"/>
      <c r="AB167" s="24"/>
      <c r="AC167" s="24"/>
      <c r="AD167" s="31"/>
      <c r="AE167" s="216"/>
      <c r="AF167" s="216"/>
      <c r="AG167" s="216"/>
      <c r="AH167" s="216"/>
      <c r="AI167" s="216"/>
      <c r="AJ167" s="216"/>
      <c r="AK167" s="216"/>
      <c r="AL167" s="216"/>
      <c r="AM167" s="216"/>
      <c r="AN167" s="216"/>
      <c r="AO167" s="216"/>
      <c r="AP167" s="216"/>
      <c r="AQ167" s="216"/>
      <c r="AR167" s="216"/>
      <c r="AS167" s="217"/>
      <c r="AT167" s="216"/>
      <c r="AU167" s="216"/>
      <c r="AV167" s="216"/>
      <c r="AW167" s="216"/>
      <c r="AX167" s="216"/>
      <c r="AY167" s="216"/>
      <c r="AZ167" s="216"/>
      <c r="BA167" s="216"/>
      <c r="BB167" s="217"/>
      <c r="BC167" s="217"/>
      <c r="BD167" s="217"/>
      <c r="BE167" s="217"/>
      <c r="BF167" s="216"/>
      <c r="BG167" s="216"/>
      <c r="BH167" s="217"/>
      <c r="BI167" s="216"/>
      <c r="BJ167" s="216"/>
      <c r="BK167" s="217"/>
      <c r="BL167" s="216"/>
      <c r="BM167" s="216"/>
      <c r="BN167" s="217"/>
      <c r="BO167" s="216"/>
      <c r="BP167" s="216"/>
      <c r="BQ167" s="217"/>
      <c r="BR167" s="216"/>
      <c r="BS167" s="216"/>
      <c r="BT167" s="217"/>
      <c r="BU167" s="216"/>
      <c r="BV167" s="216"/>
      <c r="BW167" s="217"/>
      <c r="BX167" s="216"/>
      <c r="BY167" s="216"/>
      <c r="BZ167" s="217"/>
      <c r="CA167" s="216"/>
      <c r="CB167" s="216"/>
      <c r="CC167" s="217"/>
      <c r="CD167" s="216"/>
      <c r="CE167" s="216"/>
      <c r="CF167" s="216"/>
      <c r="CG167" s="216"/>
      <c r="CH167" s="216"/>
      <c r="CI167" s="217"/>
      <c r="CJ167" s="216"/>
      <c r="CK167" s="216"/>
      <c r="CL167" s="216"/>
      <c r="CM167" s="216"/>
      <c r="CN167" s="216"/>
      <c r="CO167" s="216"/>
      <c r="CP167" s="216"/>
      <c r="CQ167" s="216"/>
      <c r="CR167" s="216"/>
      <c r="GC167" s="120"/>
      <c r="GD167" s="120"/>
      <c r="GE167" s="120"/>
      <c r="GF167" s="120"/>
      <c r="GG167" s="120"/>
      <c r="GH167" s="120"/>
      <c r="GI167" s="120"/>
      <c r="GJ167" s="120"/>
      <c r="GK167" s="120"/>
      <c r="GL167" s="120"/>
      <c r="GM167" s="120"/>
      <c r="GN167" s="120"/>
      <c r="GO167" s="120"/>
      <c r="GP167" s="120"/>
      <c r="GQ167" s="120"/>
      <c r="GR167" s="120"/>
      <c r="GS167" s="120"/>
      <c r="GT167" s="120"/>
      <c r="GU167" s="120"/>
      <c r="GV167" s="120"/>
      <c r="GW167" s="120"/>
      <c r="GX167" s="120"/>
      <c r="GY167" s="120"/>
      <c r="GZ167" s="120"/>
      <c r="HA167" s="120"/>
      <c r="HB167" s="120"/>
      <c r="HC167" s="120"/>
      <c r="HD167" s="120"/>
      <c r="HE167" s="120"/>
      <c r="HF167" s="120"/>
      <c r="HG167" s="120"/>
      <c r="HH167" s="120"/>
      <c r="HI167" s="120"/>
      <c r="HJ167" s="120"/>
      <c r="HK167" s="120"/>
      <c r="HL167" s="120"/>
      <c r="HM167" s="120"/>
      <c r="HN167" s="120"/>
      <c r="HO167" s="120"/>
      <c r="HP167" s="120"/>
      <c r="HQ167" s="120"/>
      <c r="HR167" s="120"/>
      <c r="HS167" s="120"/>
      <c r="HT167" s="120"/>
      <c r="HU167" s="120"/>
      <c r="HV167" s="120"/>
      <c r="HW167" s="120"/>
      <c r="HX167" s="120"/>
      <c r="HY167" s="120"/>
      <c r="HZ167" s="120"/>
      <c r="IA167" s="120"/>
      <c r="IB167" s="120"/>
      <c r="IC167" s="120"/>
      <c r="ID167" s="120"/>
      <c r="IE167" s="120"/>
      <c r="IF167" s="120"/>
      <c r="IG167" s="120"/>
      <c r="IH167" s="120"/>
      <c r="II167" s="120"/>
      <c r="IJ167" s="120"/>
      <c r="IK167" s="120"/>
      <c r="IL167" s="120"/>
      <c r="IM167" s="120"/>
      <c r="IN167" s="120"/>
      <c r="IO167" s="120"/>
      <c r="IP167" s="120"/>
      <c r="IQ167" s="120"/>
      <c r="IR167" s="120"/>
      <c r="IS167" s="120"/>
      <c r="IT167" s="120"/>
      <c r="IU167" s="120"/>
      <c r="IV167" s="120"/>
      <c r="IW167" s="120"/>
      <c r="IX167" s="120"/>
      <c r="IY167" s="120"/>
      <c r="IZ167" s="120"/>
      <c r="JA167" s="120"/>
      <c r="JB167" s="120"/>
      <c r="JC167" s="120"/>
      <c r="JD167" s="120"/>
      <c r="JE167" s="120"/>
      <c r="JF167" s="120"/>
      <c r="JG167" s="120"/>
      <c r="JH167" s="120"/>
      <c r="JI167" s="120"/>
      <c r="JJ167" s="120"/>
      <c r="JK167" s="120"/>
      <c r="JL167" s="120"/>
      <c r="JM167" s="120"/>
      <c r="JN167" s="120"/>
      <c r="JO167" s="120"/>
      <c r="JP167" s="120"/>
      <c r="JQ167" s="120"/>
      <c r="JR167" s="120"/>
      <c r="JS167" s="120"/>
      <c r="JT167" s="120"/>
      <c r="JU167" s="120"/>
      <c r="JV167" s="120"/>
      <c r="JW167" s="120"/>
      <c r="JX167" s="120"/>
      <c r="JY167" s="120"/>
      <c r="JZ167" s="120"/>
      <c r="KA167" s="120"/>
      <c r="KB167" s="120"/>
      <c r="KC167" s="120"/>
      <c r="KD167" s="120"/>
      <c r="KE167" s="120"/>
      <c r="KF167" s="120"/>
      <c r="KG167" s="120"/>
      <c r="KH167" s="120"/>
      <c r="KI167" s="120"/>
      <c r="KJ167" s="120"/>
      <c r="KK167" s="120"/>
      <c r="KL167" s="120"/>
      <c r="KM167" s="120"/>
      <c r="KN167" s="120"/>
      <c r="KO167" s="120"/>
      <c r="KP167" s="120"/>
      <c r="KQ167" s="120"/>
      <c r="KR167" s="120"/>
      <c r="KS167" s="120"/>
      <c r="KT167" s="120"/>
      <c r="KU167" s="120"/>
      <c r="KV167" s="120"/>
      <c r="KW167" s="120"/>
      <c r="KX167" s="120"/>
      <c r="KY167" s="120"/>
      <c r="KZ167" s="120"/>
      <c r="LA167" s="120"/>
      <c r="LB167" s="120"/>
      <c r="LC167" s="120"/>
      <c r="LD167" s="120"/>
      <c r="LE167" s="120"/>
      <c r="LF167" s="120"/>
      <c r="LG167" s="120"/>
      <c r="LH167" s="120"/>
      <c r="LI167" s="120"/>
      <c r="LJ167" s="120"/>
      <c r="LK167" s="120"/>
      <c r="LL167" s="120"/>
      <c r="LM167" s="120"/>
      <c r="LN167" s="120"/>
      <c r="LO167" s="120"/>
      <c r="LP167" s="120"/>
      <c r="LQ167" s="120"/>
      <c r="LR167" s="120"/>
      <c r="LS167" s="120"/>
      <c r="LT167" s="120"/>
      <c r="LU167" s="120"/>
      <c r="LV167" s="120"/>
      <c r="LW167" s="120"/>
      <c r="LX167" s="120"/>
      <c r="LY167" s="120"/>
      <c r="LZ167" s="120"/>
      <c r="MA167" s="120"/>
      <c r="MB167" s="120"/>
      <c r="MC167" s="120"/>
      <c r="MD167" s="120"/>
      <c r="ME167" s="120"/>
      <c r="MF167" s="120"/>
      <c r="MG167" s="120"/>
      <c r="MH167" s="120"/>
      <c r="MI167" s="120"/>
      <c r="MJ167" s="120"/>
      <c r="MK167" s="120"/>
      <c r="ML167" s="120"/>
      <c r="MM167" s="120"/>
      <c r="MN167" s="120"/>
      <c r="MO167" s="120"/>
      <c r="MP167" s="120"/>
      <c r="MQ167" s="120"/>
      <c r="MR167" s="120"/>
      <c r="MS167" s="120"/>
      <c r="MT167" s="120"/>
      <c r="MU167" s="120"/>
      <c r="MV167" s="120"/>
      <c r="MW167" s="120"/>
      <c r="MX167" s="120"/>
      <c r="MY167" s="120"/>
      <c r="MZ167" s="120"/>
      <c r="NA167" s="120"/>
      <c r="NB167" s="120"/>
      <c r="NC167" s="120"/>
      <c r="ND167" s="120"/>
      <c r="NE167" s="120"/>
      <c r="NF167" s="120"/>
      <c r="NG167" s="120"/>
      <c r="NH167" s="120"/>
      <c r="NI167" s="120"/>
      <c r="NJ167" s="120"/>
      <c r="NK167" s="120"/>
      <c r="NL167" s="120"/>
      <c r="NM167" s="120"/>
      <c r="NN167" s="120"/>
      <c r="NO167" s="120"/>
      <c r="NP167" s="120"/>
      <c r="NQ167" s="120"/>
      <c r="NR167" s="120"/>
      <c r="NS167" s="120"/>
      <c r="NT167" s="120"/>
      <c r="NU167" s="120"/>
      <c r="NV167" s="120"/>
      <c r="NW167" s="120"/>
      <c r="NX167" s="120"/>
      <c r="NY167" s="120"/>
      <c r="NZ167" s="120"/>
      <c r="OA167" s="120"/>
      <c r="OB167" s="120"/>
      <c r="OC167" s="120"/>
      <c r="OD167" s="120"/>
      <c r="OE167" s="120"/>
      <c r="OF167" s="120"/>
      <c r="OG167" s="120"/>
      <c r="OH167" s="120"/>
      <c r="OI167" s="120"/>
      <c r="OJ167" s="120"/>
      <c r="OK167" s="120"/>
      <c r="OL167" s="120"/>
      <c r="OM167" s="120"/>
      <c r="ON167" s="120"/>
      <c r="OO167" s="120"/>
      <c r="OP167" s="120"/>
      <c r="OQ167" s="120"/>
      <c r="OR167" s="120"/>
      <c r="OS167" s="120"/>
      <c r="OT167" s="120"/>
      <c r="OU167" s="120"/>
      <c r="OV167" s="120"/>
      <c r="OW167" s="120"/>
      <c r="OX167" s="120"/>
      <c r="OY167" s="120"/>
      <c r="OZ167" s="120"/>
      <c r="PA167" s="120"/>
      <c r="PB167" s="120"/>
      <c r="PC167" s="120"/>
      <c r="PD167" s="120"/>
      <c r="PE167" s="120"/>
      <c r="PF167" s="120"/>
      <c r="PG167" s="120"/>
      <c r="PH167" s="120"/>
      <c r="PI167" s="120"/>
      <c r="PJ167" s="120"/>
      <c r="PK167" s="120"/>
      <c r="PL167" s="120"/>
      <c r="PM167" s="120"/>
      <c r="PN167" s="120"/>
      <c r="PO167" s="120"/>
      <c r="PP167" s="120"/>
      <c r="PQ167" s="120"/>
      <c r="PR167" s="120"/>
      <c r="PS167" s="120"/>
      <c r="PT167" s="120"/>
      <c r="PU167" s="120"/>
      <c r="PV167" s="120"/>
      <c r="PW167" s="120"/>
      <c r="PX167" s="120"/>
      <c r="PY167" s="120"/>
      <c r="PZ167" s="120"/>
      <c r="QA167" s="120"/>
      <c r="QB167" s="120"/>
      <c r="QC167" s="120"/>
      <c r="QD167" s="120"/>
      <c r="QE167" s="120"/>
      <c r="QF167" s="120"/>
      <c r="QG167" s="120"/>
      <c r="QH167" s="120"/>
      <c r="QI167" s="120"/>
      <c r="QJ167" s="120"/>
      <c r="QK167" s="120"/>
      <c r="QL167" s="120"/>
      <c r="QM167" s="120"/>
      <c r="QN167" s="120"/>
      <c r="QO167" s="120"/>
      <c r="QP167" s="120"/>
      <c r="QQ167" s="120"/>
      <c r="QR167" s="120"/>
      <c r="QS167" s="120"/>
      <c r="QT167" s="120"/>
      <c r="QU167" s="120"/>
      <c r="QV167" s="120"/>
      <c r="QW167" s="120"/>
      <c r="QX167" s="120"/>
      <c r="QY167" s="120"/>
      <c r="QZ167" s="120"/>
      <c r="RA167" s="120"/>
      <c r="RB167" s="120"/>
      <c r="RC167" s="120"/>
      <c r="RD167" s="120"/>
      <c r="RE167" s="120"/>
      <c r="RF167" s="120"/>
      <c r="RG167" s="120"/>
      <c r="RH167" s="120"/>
      <c r="RI167" s="120"/>
      <c r="RJ167" s="120"/>
      <c r="RK167" s="120"/>
      <c r="RL167" s="120"/>
      <c r="RM167" s="120"/>
      <c r="RN167" s="120"/>
      <c r="RO167" s="120"/>
      <c r="RP167" s="120"/>
      <c r="RQ167" s="120"/>
      <c r="RR167" s="120"/>
      <c r="RS167" s="120"/>
      <c r="RT167" s="120"/>
      <c r="RU167" s="120"/>
      <c r="RV167" s="120"/>
      <c r="RW167" s="120"/>
      <c r="RX167" s="120"/>
      <c r="RY167" s="120"/>
      <c r="RZ167" s="120"/>
      <c r="SA167" s="120"/>
      <c r="SB167" s="120"/>
      <c r="SC167" s="120"/>
      <c r="SD167" s="120"/>
      <c r="SE167" s="120"/>
      <c r="SF167" s="120"/>
      <c r="SG167" s="120"/>
      <c r="SH167" s="120"/>
      <c r="SI167" s="120"/>
      <c r="SJ167" s="120"/>
      <c r="SK167" s="120"/>
      <c r="SL167" s="120"/>
      <c r="SM167" s="120"/>
      <c r="SN167" s="120"/>
      <c r="SO167" s="120"/>
      <c r="SP167" s="120"/>
      <c r="SQ167" s="120"/>
      <c r="SR167" s="120"/>
      <c r="SS167" s="120"/>
      <c r="ST167" s="120"/>
      <c r="SU167" s="120"/>
      <c r="SV167" s="120"/>
      <c r="SW167" s="120"/>
      <c r="SX167" s="120"/>
      <c r="SY167" s="120"/>
      <c r="SZ167" s="120"/>
      <c r="TA167" s="120"/>
      <c r="TB167" s="120"/>
      <c r="TC167" s="120"/>
      <c r="TD167" s="120"/>
      <c r="TE167" s="120"/>
      <c r="TF167" s="120"/>
      <c r="TG167" s="120"/>
      <c r="TH167" s="120"/>
      <c r="TI167" s="120"/>
      <c r="TJ167" s="120"/>
      <c r="TK167" s="120"/>
      <c r="TL167" s="120"/>
      <c r="TM167" s="120"/>
      <c r="TN167" s="120"/>
      <c r="TO167" s="120"/>
      <c r="TP167" s="120"/>
      <c r="TQ167" s="120"/>
      <c r="TR167" s="120"/>
      <c r="TS167" s="120"/>
      <c r="TT167" s="120"/>
      <c r="TU167" s="120"/>
      <c r="TV167" s="120"/>
      <c r="TW167" s="120"/>
      <c r="TX167" s="120"/>
      <c r="TY167" s="120"/>
      <c r="TZ167" s="120"/>
      <c r="UA167" s="120"/>
      <c r="UB167" s="120"/>
      <c r="UC167" s="120"/>
      <c r="UD167" s="120"/>
      <c r="UE167" s="120"/>
      <c r="UF167" s="120"/>
      <c r="UG167" s="120"/>
    </row>
    <row r="168" spans="1:553" x14ac:dyDescent="0.25">
      <c r="A168" s="155"/>
      <c r="B168" s="31"/>
      <c r="C168" s="31"/>
      <c r="D168" s="31"/>
      <c r="E168" s="31"/>
      <c r="F168" s="31"/>
      <c r="G168" s="31"/>
      <c r="H168" s="31"/>
      <c r="I168" s="31"/>
      <c r="J168" s="31"/>
      <c r="K168" s="31"/>
      <c r="L168" s="31"/>
      <c r="M168" s="24"/>
      <c r="N168" s="24"/>
      <c r="O168" s="24"/>
      <c r="P168" s="24"/>
      <c r="Q168" s="31">
        <v>0</v>
      </c>
      <c r="R168" s="31">
        <v>0</v>
      </c>
      <c r="S168" s="31"/>
      <c r="T168" s="31">
        <v>0</v>
      </c>
      <c r="U168" s="24"/>
      <c r="V168" s="24"/>
      <c r="W168" s="24"/>
      <c r="X168" s="24"/>
      <c r="Y168" s="24"/>
      <c r="Z168" s="24"/>
      <c r="AA168" s="385"/>
      <c r="AB168" s="24"/>
      <c r="AC168" s="24"/>
      <c r="AD168" s="31"/>
      <c r="AE168" s="216"/>
      <c r="AF168" s="216"/>
      <c r="AG168" s="216"/>
      <c r="AH168" s="216"/>
      <c r="AI168" s="216"/>
      <c r="AJ168" s="216"/>
      <c r="AK168" s="216"/>
      <c r="AL168" s="216"/>
      <c r="AM168" s="216"/>
      <c r="AN168" s="216"/>
      <c r="AO168" s="216"/>
      <c r="AP168" s="216"/>
      <c r="AQ168" s="216"/>
      <c r="AR168" s="216"/>
      <c r="AS168" s="217"/>
      <c r="AT168" s="216"/>
      <c r="AU168" s="216"/>
      <c r="AV168" s="216"/>
      <c r="AW168" s="216"/>
      <c r="AX168" s="216"/>
      <c r="AY168" s="216"/>
      <c r="AZ168" s="216"/>
      <c r="BA168" s="216"/>
      <c r="BB168" s="217"/>
      <c r="BC168" s="217"/>
      <c r="BD168" s="217"/>
      <c r="BE168" s="217"/>
      <c r="BF168" s="216"/>
      <c r="BG168" s="216"/>
      <c r="BH168" s="217"/>
      <c r="BI168" s="216"/>
      <c r="BJ168" s="216"/>
      <c r="BK168" s="217"/>
      <c r="BL168" s="216"/>
      <c r="BM168" s="216"/>
      <c r="BN168" s="217"/>
      <c r="BO168" s="216"/>
      <c r="BP168" s="216"/>
      <c r="BQ168" s="217"/>
      <c r="BR168" s="216"/>
      <c r="BS168" s="216"/>
      <c r="BT168" s="217"/>
      <c r="BU168" s="216"/>
      <c r="BV168" s="216"/>
      <c r="BW168" s="217"/>
      <c r="BX168" s="216"/>
      <c r="BY168" s="216"/>
      <c r="BZ168" s="217"/>
      <c r="CA168" s="216"/>
      <c r="CB168" s="216"/>
      <c r="CC168" s="217"/>
      <c r="CD168" s="216"/>
      <c r="CE168" s="216"/>
      <c r="CF168" s="216"/>
      <c r="CG168" s="216"/>
      <c r="CH168" s="216"/>
      <c r="CI168" s="217"/>
      <c r="CJ168" s="216"/>
      <c r="CK168" s="216"/>
      <c r="CL168" s="216"/>
      <c r="CM168" s="216"/>
      <c r="CN168" s="216"/>
      <c r="CO168" s="216"/>
      <c r="CP168" s="216"/>
      <c r="CQ168" s="216"/>
      <c r="CR168" s="216"/>
      <c r="GC168" s="120"/>
      <c r="GD168" s="120"/>
      <c r="GE168" s="120"/>
      <c r="GF168" s="120"/>
      <c r="GG168" s="120"/>
      <c r="GH168" s="120"/>
      <c r="GI168" s="120"/>
      <c r="GJ168" s="120"/>
      <c r="GK168" s="120"/>
      <c r="GL168" s="120"/>
      <c r="GM168" s="120"/>
      <c r="GN168" s="120"/>
      <c r="GO168" s="120"/>
      <c r="GP168" s="120"/>
      <c r="GQ168" s="120"/>
      <c r="GR168" s="120"/>
      <c r="GS168" s="120"/>
      <c r="GT168" s="120"/>
      <c r="GU168" s="120"/>
      <c r="GV168" s="120"/>
      <c r="GW168" s="120"/>
      <c r="GX168" s="120"/>
      <c r="GY168" s="120"/>
      <c r="GZ168" s="120"/>
      <c r="HA168" s="120"/>
      <c r="HB168" s="120"/>
      <c r="HC168" s="120"/>
      <c r="HD168" s="120"/>
      <c r="HE168" s="120"/>
      <c r="HF168" s="120"/>
      <c r="HG168" s="120"/>
      <c r="HH168" s="120"/>
      <c r="HI168" s="120"/>
      <c r="HJ168" s="120"/>
      <c r="HK168" s="120"/>
      <c r="HL168" s="120"/>
      <c r="HM168" s="120"/>
      <c r="HN168" s="120"/>
      <c r="HO168" s="120"/>
      <c r="HP168" s="120"/>
      <c r="HQ168" s="120"/>
      <c r="HR168" s="120"/>
      <c r="HS168" s="120"/>
      <c r="HT168" s="120"/>
      <c r="HU168" s="120"/>
      <c r="HV168" s="120"/>
      <c r="HW168" s="120"/>
      <c r="HX168" s="120"/>
      <c r="HY168" s="120"/>
      <c r="HZ168" s="120"/>
      <c r="IA168" s="120"/>
      <c r="IB168" s="120"/>
      <c r="IC168" s="120"/>
      <c r="ID168" s="120"/>
      <c r="IE168" s="120"/>
      <c r="IF168" s="120"/>
      <c r="IG168" s="120"/>
      <c r="IH168" s="120"/>
      <c r="II168" s="120"/>
      <c r="IJ168" s="120"/>
      <c r="IK168" s="120"/>
      <c r="IL168" s="120"/>
      <c r="IM168" s="120"/>
      <c r="IN168" s="120"/>
      <c r="IO168" s="120"/>
      <c r="IP168" s="120"/>
      <c r="IQ168" s="120"/>
      <c r="IR168" s="120"/>
      <c r="IS168" s="120"/>
      <c r="IT168" s="120"/>
      <c r="IU168" s="120"/>
      <c r="IV168" s="120"/>
      <c r="IW168" s="120"/>
      <c r="IX168" s="120"/>
      <c r="IY168" s="120"/>
      <c r="IZ168" s="120"/>
      <c r="JA168" s="120"/>
      <c r="JB168" s="120"/>
      <c r="JC168" s="120"/>
      <c r="JD168" s="120"/>
      <c r="JE168" s="120"/>
      <c r="JF168" s="120"/>
      <c r="JG168" s="120"/>
      <c r="JH168" s="120"/>
      <c r="JI168" s="120"/>
      <c r="JJ168" s="120"/>
      <c r="JK168" s="120"/>
      <c r="JL168" s="120"/>
      <c r="JM168" s="120"/>
      <c r="JN168" s="120"/>
      <c r="JO168" s="120"/>
      <c r="JP168" s="120"/>
      <c r="JQ168" s="120"/>
      <c r="JR168" s="120"/>
      <c r="JS168" s="120"/>
      <c r="JT168" s="120"/>
      <c r="JU168" s="120"/>
      <c r="JV168" s="120"/>
      <c r="JW168" s="120"/>
      <c r="JX168" s="120"/>
      <c r="JY168" s="120"/>
      <c r="JZ168" s="120"/>
      <c r="KA168" s="120"/>
      <c r="KB168" s="120"/>
      <c r="KC168" s="120"/>
      <c r="KD168" s="120"/>
      <c r="KE168" s="120"/>
      <c r="KF168" s="120"/>
      <c r="KG168" s="120"/>
      <c r="KH168" s="120"/>
      <c r="KI168" s="120"/>
      <c r="KJ168" s="120"/>
      <c r="KK168" s="120"/>
      <c r="KL168" s="120"/>
      <c r="KM168" s="120"/>
      <c r="KN168" s="120"/>
      <c r="KO168" s="120"/>
      <c r="KP168" s="120"/>
      <c r="KQ168" s="120"/>
      <c r="KR168" s="120"/>
      <c r="KS168" s="120"/>
      <c r="KT168" s="120"/>
      <c r="KU168" s="120"/>
      <c r="KV168" s="120"/>
      <c r="KW168" s="120"/>
      <c r="KX168" s="120"/>
      <c r="KY168" s="120"/>
      <c r="KZ168" s="120"/>
      <c r="LA168" s="120"/>
      <c r="LB168" s="120"/>
      <c r="LC168" s="120"/>
      <c r="LD168" s="120"/>
      <c r="LE168" s="120"/>
      <c r="LF168" s="120"/>
      <c r="LG168" s="120"/>
      <c r="LH168" s="120"/>
      <c r="LI168" s="120"/>
      <c r="LJ168" s="120"/>
      <c r="LK168" s="120"/>
      <c r="LL168" s="120"/>
      <c r="LM168" s="120"/>
      <c r="LN168" s="120"/>
      <c r="LO168" s="120"/>
      <c r="LP168" s="120"/>
      <c r="LQ168" s="120"/>
      <c r="LR168" s="120"/>
      <c r="LS168" s="120"/>
      <c r="LT168" s="120"/>
      <c r="LU168" s="120"/>
      <c r="LV168" s="120"/>
      <c r="LW168" s="120"/>
      <c r="LX168" s="120"/>
      <c r="LY168" s="120"/>
      <c r="LZ168" s="120"/>
      <c r="MA168" s="120"/>
      <c r="MB168" s="120"/>
      <c r="MC168" s="120"/>
      <c r="MD168" s="120"/>
      <c r="ME168" s="120"/>
      <c r="MF168" s="120"/>
      <c r="MG168" s="120"/>
      <c r="MH168" s="120"/>
      <c r="MI168" s="120"/>
      <c r="MJ168" s="120"/>
      <c r="MK168" s="120"/>
      <c r="ML168" s="120"/>
      <c r="MM168" s="120"/>
      <c r="MN168" s="120"/>
      <c r="MO168" s="120"/>
      <c r="MP168" s="120"/>
      <c r="MQ168" s="120"/>
      <c r="MR168" s="120"/>
      <c r="MS168" s="120"/>
      <c r="MT168" s="120"/>
      <c r="MU168" s="120"/>
      <c r="MV168" s="120"/>
      <c r="MW168" s="120"/>
      <c r="MX168" s="120"/>
      <c r="MY168" s="120"/>
      <c r="MZ168" s="120"/>
      <c r="NA168" s="120"/>
      <c r="NB168" s="120"/>
      <c r="NC168" s="120"/>
      <c r="ND168" s="120"/>
      <c r="NE168" s="120"/>
      <c r="NF168" s="120"/>
      <c r="NG168" s="120"/>
      <c r="NH168" s="120"/>
      <c r="NI168" s="120"/>
      <c r="NJ168" s="120"/>
      <c r="NK168" s="120"/>
      <c r="NL168" s="120"/>
      <c r="NM168" s="120"/>
      <c r="NN168" s="120"/>
      <c r="NO168" s="120"/>
      <c r="NP168" s="120"/>
      <c r="NQ168" s="120"/>
      <c r="NR168" s="120"/>
      <c r="NS168" s="120"/>
      <c r="NT168" s="120"/>
      <c r="NU168" s="120"/>
      <c r="NV168" s="120"/>
      <c r="NW168" s="120"/>
      <c r="NX168" s="120"/>
      <c r="NY168" s="120"/>
      <c r="NZ168" s="120"/>
      <c r="OA168" s="120"/>
      <c r="OB168" s="120"/>
      <c r="OC168" s="120"/>
      <c r="OD168" s="120"/>
      <c r="OE168" s="120"/>
      <c r="OF168" s="120"/>
      <c r="OG168" s="120"/>
      <c r="OH168" s="120"/>
      <c r="OI168" s="120"/>
      <c r="OJ168" s="120"/>
      <c r="OK168" s="120"/>
      <c r="OL168" s="120"/>
      <c r="OM168" s="120"/>
      <c r="ON168" s="120"/>
      <c r="OO168" s="120"/>
      <c r="OP168" s="120"/>
      <c r="OQ168" s="120"/>
      <c r="OR168" s="120"/>
      <c r="OS168" s="120"/>
      <c r="OT168" s="120"/>
      <c r="OU168" s="120"/>
      <c r="OV168" s="120"/>
      <c r="OW168" s="120"/>
      <c r="OX168" s="120"/>
      <c r="OY168" s="120"/>
      <c r="OZ168" s="120"/>
      <c r="PA168" s="120"/>
      <c r="PB168" s="120"/>
      <c r="PC168" s="120"/>
      <c r="PD168" s="120"/>
      <c r="PE168" s="120"/>
      <c r="PF168" s="120"/>
      <c r="PG168" s="120"/>
      <c r="PH168" s="120"/>
      <c r="PI168" s="120"/>
      <c r="PJ168" s="120"/>
      <c r="PK168" s="120"/>
      <c r="PL168" s="120"/>
      <c r="PM168" s="120"/>
      <c r="PN168" s="120"/>
      <c r="PO168" s="120"/>
      <c r="PP168" s="120"/>
      <c r="PQ168" s="120"/>
      <c r="PR168" s="120"/>
      <c r="PS168" s="120"/>
      <c r="PT168" s="120"/>
      <c r="PU168" s="120"/>
      <c r="PV168" s="120"/>
      <c r="PW168" s="120"/>
      <c r="PX168" s="120"/>
      <c r="PY168" s="120"/>
      <c r="PZ168" s="120"/>
      <c r="QA168" s="120"/>
      <c r="QB168" s="120"/>
      <c r="QC168" s="120"/>
      <c r="QD168" s="120"/>
      <c r="QE168" s="120"/>
      <c r="QF168" s="120"/>
      <c r="QG168" s="120"/>
      <c r="QH168" s="120"/>
      <c r="QI168" s="120"/>
      <c r="QJ168" s="120"/>
      <c r="QK168" s="120"/>
      <c r="QL168" s="120"/>
      <c r="QM168" s="120"/>
      <c r="QN168" s="120"/>
      <c r="QO168" s="120"/>
      <c r="QP168" s="120"/>
      <c r="QQ168" s="120"/>
      <c r="QR168" s="120"/>
      <c r="QS168" s="120"/>
      <c r="QT168" s="120"/>
      <c r="QU168" s="120"/>
      <c r="QV168" s="120"/>
      <c r="QW168" s="120"/>
      <c r="QX168" s="120"/>
      <c r="QY168" s="120"/>
      <c r="QZ168" s="120"/>
      <c r="RA168" s="120"/>
      <c r="RB168" s="120"/>
      <c r="RC168" s="120"/>
      <c r="RD168" s="120"/>
      <c r="RE168" s="120"/>
      <c r="RF168" s="120"/>
      <c r="RG168" s="120"/>
      <c r="RH168" s="120"/>
      <c r="RI168" s="120"/>
      <c r="RJ168" s="120"/>
      <c r="RK168" s="120"/>
      <c r="RL168" s="120"/>
      <c r="RM168" s="120"/>
      <c r="RN168" s="120"/>
      <c r="RO168" s="120"/>
      <c r="RP168" s="120"/>
      <c r="RQ168" s="120"/>
      <c r="RR168" s="120"/>
      <c r="RS168" s="120"/>
      <c r="RT168" s="120"/>
      <c r="RU168" s="120"/>
      <c r="RV168" s="120"/>
      <c r="RW168" s="120"/>
      <c r="RX168" s="120"/>
      <c r="RY168" s="120"/>
      <c r="RZ168" s="120"/>
      <c r="SA168" s="120"/>
      <c r="SB168" s="120"/>
      <c r="SC168" s="120"/>
      <c r="SD168" s="120"/>
      <c r="SE168" s="120"/>
      <c r="SF168" s="120"/>
      <c r="SG168" s="120"/>
      <c r="SH168" s="120"/>
      <c r="SI168" s="120"/>
      <c r="SJ168" s="120"/>
      <c r="SK168" s="120"/>
      <c r="SL168" s="120"/>
      <c r="SM168" s="120"/>
      <c r="SN168" s="120"/>
      <c r="SO168" s="120"/>
      <c r="SP168" s="120"/>
      <c r="SQ168" s="120"/>
      <c r="SR168" s="120"/>
      <c r="SS168" s="120"/>
      <c r="ST168" s="120"/>
      <c r="SU168" s="120"/>
      <c r="SV168" s="120"/>
      <c r="SW168" s="120"/>
      <c r="SX168" s="120"/>
      <c r="SY168" s="120"/>
      <c r="SZ168" s="120"/>
      <c r="TA168" s="120"/>
      <c r="TB168" s="120"/>
      <c r="TC168" s="120"/>
      <c r="TD168" s="120"/>
      <c r="TE168" s="120"/>
      <c r="TF168" s="120"/>
      <c r="TG168" s="120"/>
      <c r="TH168" s="120"/>
      <c r="TI168" s="120"/>
      <c r="TJ168" s="120"/>
      <c r="TK168" s="120"/>
      <c r="TL168" s="120"/>
      <c r="TM168" s="120"/>
      <c r="TN168" s="120"/>
      <c r="TO168" s="120"/>
      <c r="TP168" s="120"/>
      <c r="TQ168" s="120"/>
      <c r="TR168" s="120"/>
      <c r="TS168" s="120"/>
      <c r="TT168" s="120"/>
      <c r="TU168" s="120"/>
      <c r="TV168" s="120"/>
      <c r="TW168" s="120"/>
      <c r="TX168" s="120"/>
      <c r="TY168" s="120"/>
      <c r="TZ168" s="120"/>
      <c r="UA168" s="120"/>
      <c r="UB168" s="120"/>
      <c r="UC168" s="120"/>
      <c r="UD168" s="120"/>
      <c r="UE168" s="120"/>
      <c r="UF168" s="120"/>
      <c r="UG168" s="120"/>
    </row>
    <row r="169" spans="1:553" s="92" customFormat="1" ht="50.25" x14ac:dyDescent="0.25">
      <c r="A169" s="201" t="s">
        <v>268</v>
      </c>
      <c r="B169" s="184"/>
      <c r="C169" s="184"/>
      <c r="D169" s="184"/>
      <c r="E169" s="184"/>
      <c r="F169" s="184"/>
      <c r="G169" s="184"/>
      <c r="H169" s="184"/>
      <c r="I169" s="184"/>
      <c r="J169" s="184"/>
      <c r="K169" s="184"/>
      <c r="L169" s="184"/>
      <c r="M169" s="184"/>
      <c r="N169" s="184"/>
      <c r="O169" s="184"/>
      <c r="P169" s="184"/>
      <c r="Q169" s="184">
        <v>0</v>
      </c>
      <c r="R169" s="184">
        <v>0</v>
      </c>
      <c r="S169" s="184"/>
      <c r="T169" s="184">
        <v>0</v>
      </c>
      <c r="U169" s="184"/>
      <c r="V169" s="184"/>
      <c r="W169" s="184"/>
      <c r="X169" s="184"/>
      <c r="Y169" s="184"/>
      <c r="Z169" s="184"/>
      <c r="AA169" s="184"/>
      <c r="AB169" s="184"/>
      <c r="AC169" s="184"/>
      <c r="AD169" s="184"/>
      <c r="AE169" s="184"/>
      <c r="AF169" s="184"/>
      <c r="AG169" s="184"/>
      <c r="AH169" s="184"/>
      <c r="AI169" s="184"/>
      <c r="AJ169" s="184"/>
      <c r="AK169" s="184"/>
      <c r="AL169" s="184"/>
      <c r="AM169" s="184"/>
      <c r="AN169" s="184"/>
      <c r="AO169" s="184"/>
      <c r="AP169" s="184"/>
      <c r="AQ169" s="184"/>
      <c r="AR169" s="184"/>
      <c r="AS169" s="184"/>
      <c r="AT169" s="184"/>
      <c r="AU169" s="184"/>
      <c r="AV169" s="184"/>
      <c r="AW169" s="184"/>
      <c r="AX169" s="184"/>
      <c r="AY169" s="184"/>
      <c r="AZ169" s="184"/>
      <c r="BA169" s="184"/>
      <c r="BB169" s="184"/>
      <c r="BC169" s="184"/>
      <c r="BD169" s="184"/>
      <c r="BE169" s="184"/>
      <c r="BF169" s="184"/>
      <c r="BG169" s="184"/>
      <c r="BH169" s="184"/>
      <c r="BI169" s="184"/>
      <c r="BJ169" s="184"/>
      <c r="BK169" s="184"/>
      <c r="BL169" s="184"/>
      <c r="BM169" s="184"/>
      <c r="BN169" s="184"/>
      <c r="BO169" s="184"/>
      <c r="BP169" s="184"/>
      <c r="BQ169" s="184"/>
      <c r="BR169" s="184"/>
      <c r="BS169" s="184"/>
      <c r="BT169" s="184"/>
      <c r="BU169" s="184"/>
      <c r="BV169" s="184"/>
      <c r="BW169" s="184"/>
      <c r="BX169" s="184"/>
      <c r="BY169" s="184"/>
      <c r="BZ169" s="184"/>
      <c r="CA169" s="184"/>
      <c r="CB169" s="184"/>
      <c r="CC169" s="184"/>
      <c r="CD169" s="184"/>
      <c r="CE169" s="184"/>
      <c r="CF169" s="184"/>
      <c r="CG169" s="184"/>
      <c r="CH169" s="184"/>
      <c r="CI169" s="184"/>
      <c r="CJ169" s="184"/>
      <c r="CK169" s="184"/>
      <c r="CL169" s="184"/>
      <c r="CM169" s="184"/>
      <c r="CN169" s="184"/>
      <c r="CO169" s="184"/>
      <c r="CP169" s="184"/>
      <c r="CQ169" s="184"/>
      <c r="CR169" s="184"/>
      <c r="CS169" s="232"/>
      <c r="CT169" s="232"/>
      <c r="CU169" s="232"/>
      <c r="CV169" s="232"/>
      <c r="CW169" s="232"/>
      <c r="CX169" s="232"/>
      <c r="CY169" s="232"/>
      <c r="CZ169" s="232"/>
      <c r="DA169" s="232"/>
      <c r="DB169" s="232"/>
      <c r="DC169" s="232"/>
      <c r="DD169" s="232"/>
      <c r="DE169" s="232"/>
      <c r="DF169" s="232"/>
      <c r="DG169" s="232"/>
      <c r="DH169" s="232"/>
      <c r="DI169" s="232"/>
      <c r="DJ169" s="232"/>
      <c r="DK169" s="232"/>
      <c r="DL169" s="232"/>
      <c r="DM169" s="232"/>
      <c r="DN169" s="232"/>
      <c r="DO169" s="232"/>
      <c r="DP169" s="232"/>
      <c r="DQ169" s="232"/>
      <c r="DR169" s="232"/>
      <c r="DS169" s="232"/>
      <c r="DT169" s="232"/>
      <c r="DU169" s="232"/>
      <c r="DV169" s="232"/>
      <c r="DW169" s="232"/>
      <c r="DX169" s="232"/>
      <c r="DY169" s="232"/>
      <c r="DZ169" s="232"/>
      <c r="EA169" s="232"/>
      <c r="EB169" s="232"/>
      <c r="EC169" s="232"/>
      <c r="ED169" s="232"/>
      <c r="EE169" s="232"/>
      <c r="EF169" s="232"/>
      <c r="EG169" s="232"/>
      <c r="EH169" s="232"/>
      <c r="EI169" s="232"/>
      <c r="EJ169" s="232"/>
      <c r="EK169" s="232"/>
      <c r="EL169" s="232"/>
      <c r="EM169" s="232"/>
      <c r="EN169" s="232"/>
      <c r="EO169" s="232"/>
      <c r="EP169" s="232"/>
      <c r="EQ169" s="232"/>
      <c r="ER169" s="232"/>
      <c r="ES169" s="232"/>
      <c r="ET169" s="232"/>
      <c r="EU169" s="232"/>
      <c r="EV169" s="232"/>
      <c r="EW169" s="232"/>
      <c r="EX169" s="232"/>
      <c r="EY169" s="232"/>
      <c r="EZ169" s="232"/>
      <c r="FA169" s="232"/>
      <c r="FB169" s="232"/>
      <c r="FC169" s="232"/>
      <c r="FD169" s="232"/>
      <c r="FE169" s="232"/>
      <c r="FF169" s="232"/>
      <c r="FG169" s="232"/>
      <c r="FH169" s="232"/>
      <c r="FI169" s="232"/>
      <c r="FJ169" s="232"/>
      <c r="FK169" s="232"/>
      <c r="FL169" s="232"/>
      <c r="FM169" s="232"/>
      <c r="FN169" s="232"/>
      <c r="FO169" s="232"/>
      <c r="FP169" s="232"/>
      <c r="FQ169" s="232"/>
      <c r="FR169" s="232"/>
      <c r="FS169" s="232"/>
      <c r="FT169" s="232"/>
      <c r="FU169" s="232"/>
      <c r="FV169" s="232"/>
      <c r="FW169" s="232"/>
      <c r="FX169" s="232"/>
      <c r="FY169" s="232"/>
      <c r="FZ169" s="232"/>
      <c r="GA169" s="232"/>
      <c r="GB169" s="232"/>
      <c r="GC169" s="120"/>
      <c r="GD169" s="120"/>
      <c r="GE169" s="120"/>
      <c r="GF169" s="120"/>
      <c r="GG169" s="120"/>
      <c r="GH169" s="120"/>
      <c r="GI169" s="120"/>
      <c r="GJ169" s="120"/>
      <c r="GK169" s="120"/>
      <c r="GL169" s="120"/>
      <c r="GM169" s="120"/>
      <c r="GN169" s="120"/>
      <c r="GO169" s="120"/>
      <c r="GP169" s="120"/>
      <c r="GQ169" s="120"/>
      <c r="GR169" s="120"/>
      <c r="GS169" s="120"/>
      <c r="GT169" s="120"/>
      <c r="GU169" s="120"/>
      <c r="GV169" s="120"/>
      <c r="GW169" s="120"/>
      <c r="GX169" s="120"/>
      <c r="GY169" s="120"/>
      <c r="GZ169" s="120"/>
      <c r="HA169" s="120"/>
      <c r="HB169" s="120"/>
      <c r="HC169" s="120"/>
      <c r="HD169" s="120"/>
      <c r="HE169" s="120"/>
      <c r="HF169" s="120"/>
      <c r="HG169" s="120"/>
      <c r="HH169" s="120"/>
      <c r="HI169" s="120"/>
      <c r="HJ169" s="120"/>
      <c r="HK169" s="120"/>
      <c r="HL169" s="120"/>
      <c r="HM169" s="120"/>
      <c r="HN169" s="120"/>
      <c r="HO169" s="120"/>
      <c r="HP169" s="120"/>
      <c r="HQ169" s="120"/>
      <c r="HR169" s="120"/>
      <c r="HS169" s="120"/>
      <c r="HT169" s="120"/>
      <c r="HU169" s="120"/>
      <c r="HV169" s="120"/>
      <c r="HW169" s="120"/>
      <c r="HX169" s="120"/>
      <c r="HY169" s="120"/>
      <c r="HZ169" s="120"/>
      <c r="IA169" s="120"/>
      <c r="IB169" s="120"/>
      <c r="IC169" s="120"/>
      <c r="ID169" s="120"/>
      <c r="IE169" s="120"/>
      <c r="IF169" s="120"/>
      <c r="IG169" s="120"/>
      <c r="IH169" s="120"/>
      <c r="II169" s="120"/>
      <c r="IJ169" s="120"/>
      <c r="IK169" s="120"/>
      <c r="IL169" s="120"/>
      <c r="IM169" s="120"/>
      <c r="IN169" s="120"/>
      <c r="IO169" s="120"/>
      <c r="IP169" s="120"/>
      <c r="IQ169" s="120"/>
      <c r="IR169" s="120"/>
      <c r="IS169" s="120"/>
      <c r="IT169" s="120"/>
      <c r="IU169" s="120"/>
      <c r="IV169" s="120"/>
      <c r="IW169" s="120"/>
      <c r="IX169" s="120"/>
      <c r="IY169" s="120"/>
      <c r="IZ169" s="120"/>
      <c r="JA169" s="120"/>
      <c r="JB169" s="120"/>
      <c r="JC169" s="120"/>
      <c r="JD169" s="120"/>
      <c r="JE169" s="120"/>
      <c r="JF169" s="120"/>
      <c r="JG169" s="120"/>
      <c r="JH169" s="120"/>
      <c r="JI169" s="120"/>
      <c r="JJ169" s="120"/>
      <c r="JK169" s="120"/>
      <c r="JL169" s="120"/>
      <c r="JM169" s="120"/>
      <c r="JN169" s="120"/>
      <c r="JO169" s="120"/>
      <c r="JP169" s="120"/>
      <c r="JQ169" s="120"/>
      <c r="JR169" s="120"/>
      <c r="JS169" s="120"/>
      <c r="JT169" s="120"/>
      <c r="JU169" s="120"/>
      <c r="JV169" s="120"/>
      <c r="JW169" s="120"/>
      <c r="JX169" s="120"/>
      <c r="JY169" s="120"/>
      <c r="JZ169" s="120"/>
      <c r="KA169" s="120"/>
      <c r="KB169" s="120"/>
      <c r="KC169" s="120"/>
      <c r="KD169" s="120"/>
      <c r="KE169" s="120"/>
      <c r="KF169" s="120"/>
      <c r="KG169" s="120"/>
      <c r="KH169" s="120"/>
      <c r="KI169" s="120"/>
      <c r="KJ169" s="120"/>
      <c r="KK169" s="120"/>
      <c r="KL169" s="120"/>
      <c r="KM169" s="120"/>
      <c r="KN169" s="120"/>
      <c r="KO169" s="120"/>
      <c r="KP169" s="120"/>
      <c r="KQ169" s="120"/>
      <c r="KR169" s="120"/>
      <c r="KS169" s="120"/>
      <c r="KT169" s="120"/>
      <c r="KU169" s="120"/>
      <c r="KV169" s="120"/>
      <c r="KW169" s="120"/>
      <c r="KX169" s="120"/>
      <c r="KY169" s="120"/>
      <c r="KZ169" s="120"/>
      <c r="LA169" s="120"/>
      <c r="LB169" s="120"/>
      <c r="LC169" s="120"/>
      <c r="LD169" s="120"/>
      <c r="LE169" s="120"/>
      <c r="LF169" s="120"/>
      <c r="LG169" s="120"/>
      <c r="LH169" s="120"/>
      <c r="LI169" s="120"/>
      <c r="LJ169" s="120"/>
      <c r="LK169" s="120"/>
      <c r="LL169" s="120"/>
      <c r="LM169" s="120"/>
      <c r="LN169" s="120"/>
      <c r="LO169" s="120"/>
      <c r="LP169" s="120"/>
      <c r="LQ169" s="120"/>
      <c r="LR169" s="120"/>
      <c r="LS169" s="120"/>
      <c r="LT169" s="120"/>
      <c r="LU169" s="120"/>
      <c r="LV169" s="120"/>
      <c r="LW169" s="120"/>
      <c r="LX169" s="120"/>
      <c r="LY169" s="120"/>
      <c r="LZ169" s="120"/>
      <c r="MA169" s="120"/>
      <c r="MB169" s="120"/>
      <c r="MC169" s="120"/>
      <c r="MD169" s="120"/>
      <c r="ME169" s="120"/>
      <c r="MF169" s="120"/>
      <c r="MG169" s="120"/>
      <c r="MH169" s="120"/>
      <c r="MI169" s="120"/>
      <c r="MJ169" s="120"/>
      <c r="MK169" s="120"/>
      <c r="ML169" s="120"/>
      <c r="MM169" s="120"/>
      <c r="MN169" s="120"/>
      <c r="MO169" s="120"/>
      <c r="MP169" s="120"/>
      <c r="MQ169" s="120"/>
      <c r="MR169" s="120"/>
      <c r="MS169" s="120"/>
      <c r="MT169" s="120"/>
      <c r="MU169" s="120"/>
      <c r="MV169" s="120"/>
      <c r="MW169" s="120"/>
      <c r="MX169" s="120"/>
      <c r="MY169" s="120"/>
      <c r="MZ169" s="120"/>
      <c r="NA169" s="120"/>
      <c r="NB169" s="120"/>
      <c r="NC169" s="120"/>
      <c r="ND169" s="120"/>
      <c r="NE169" s="120"/>
      <c r="NF169" s="120"/>
      <c r="NG169" s="120"/>
      <c r="NH169" s="120"/>
      <c r="NI169" s="120"/>
      <c r="NJ169" s="120"/>
      <c r="NK169" s="120"/>
      <c r="NL169" s="120"/>
      <c r="NM169" s="120"/>
      <c r="NN169" s="120"/>
      <c r="NO169" s="120"/>
      <c r="NP169" s="120"/>
      <c r="NQ169" s="120"/>
      <c r="NR169" s="120"/>
      <c r="NS169" s="120"/>
      <c r="NT169" s="120"/>
      <c r="NU169" s="120"/>
      <c r="NV169" s="120"/>
      <c r="NW169" s="120"/>
      <c r="NX169" s="120"/>
      <c r="NY169" s="120"/>
      <c r="NZ169" s="120"/>
      <c r="OA169" s="120"/>
      <c r="OB169" s="120"/>
      <c r="OC169" s="120"/>
      <c r="OD169" s="120"/>
      <c r="OE169" s="120"/>
      <c r="OF169" s="120"/>
      <c r="OG169" s="120"/>
      <c r="OH169" s="120"/>
      <c r="OI169" s="120"/>
      <c r="OJ169" s="120"/>
      <c r="OK169" s="120"/>
      <c r="OL169" s="120"/>
      <c r="OM169" s="120"/>
      <c r="ON169" s="120"/>
      <c r="OO169" s="120"/>
      <c r="OP169" s="120"/>
      <c r="OQ169" s="120"/>
      <c r="OR169" s="120"/>
      <c r="OS169" s="120"/>
      <c r="OT169" s="120"/>
      <c r="OU169" s="120"/>
      <c r="OV169" s="120"/>
      <c r="OW169" s="120"/>
      <c r="OX169" s="120"/>
      <c r="OY169" s="120"/>
      <c r="OZ169" s="120"/>
      <c r="PA169" s="120"/>
      <c r="PB169" s="120"/>
      <c r="PC169" s="120"/>
      <c r="PD169" s="120"/>
      <c r="PE169" s="120"/>
      <c r="PF169" s="120"/>
      <c r="PG169" s="120"/>
      <c r="PH169" s="120"/>
      <c r="PI169" s="120"/>
      <c r="PJ169" s="120"/>
      <c r="PK169" s="120"/>
      <c r="PL169" s="120"/>
      <c r="PM169" s="120"/>
      <c r="PN169" s="120"/>
      <c r="PO169" s="120"/>
      <c r="PP169" s="120"/>
      <c r="PQ169" s="120"/>
      <c r="PR169" s="120"/>
      <c r="PS169" s="120"/>
      <c r="PT169" s="120"/>
      <c r="PU169" s="120"/>
      <c r="PV169" s="120"/>
      <c r="PW169" s="120"/>
      <c r="PX169" s="120"/>
      <c r="PY169" s="120"/>
      <c r="PZ169" s="120"/>
      <c r="QA169" s="120"/>
      <c r="QB169" s="120"/>
      <c r="QC169" s="120"/>
      <c r="QD169" s="120"/>
      <c r="QE169" s="120"/>
      <c r="QF169" s="120"/>
      <c r="QG169" s="120"/>
      <c r="QH169" s="120"/>
      <c r="QI169" s="120"/>
      <c r="QJ169" s="120"/>
      <c r="QK169" s="120"/>
      <c r="QL169" s="120"/>
      <c r="QM169" s="120"/>
      <c r="QN169" s="120"/>
      <c r="QO169" s="120"/>
      <c r="QP169" s="120"/>
      <c r="QQ169" s="120"/>
      <c r="QR169" s="120"/>
      <c r="QS169" s="120"/>
      <c r="QT169" s="120"/>
      <c r="QU169" s="120"/>
      <c r="QV169" s="120"/>
      <c r="QW169" s="120"/>
      <c r="QX169" s="120"/>
      <c r="QY169" s="120"/>
      <c r="QZ169" s="120"/>
      <c r="RA169" s="120"/>
      <c r="RB169" s="120"/>
      <c r="RC169" s="120"/>
      <c r="RD169" s="120"/>
      <c r="RE169" s="120"/>
      <c r="RF169" s="120"/>
      <c r="RG169" s="120"/>
      <c r="RH169" s="120"/>
      <c r="RI169" s="120"/>
      <c r="RJ169" s="120"/>
      <c r="RK169" s="120"/>
      <c r="RL169" s="120"/>
      <c r="RM169" s="120"/>
      <c r="RN169" s="120"/>
      <c r="RO169" s="120"/>
      <c r="RP169" s="120"/>
      <c r="RQ169" s="120"/>
      <c r="RR169" s="120"/>
      <c r="RS169" s="120"/>
      <c r="RT169" s="120"/>
      <c r="RU169" s="120"/>
      <c r="RV169" s="120"/>
      <c r="RW169" s="120"/>
      <c r="RX169" s="120"/>
      <c r="RY169" s="120"/>
      <c r="RZ169" s="120"/>
      <c r="SA169" s="120"/>
      <c r="SB169" s="120"/>
      <c r="SC169" s="120"/>
      <c r="SD169" s="120"/>
      <c r="SE169" s="120"/>
      <c r="SF169" s="120"/>
      <c r="SG169" s="120"/>
      <c r="SH169" s="120"/>
      <c r="SI169" s="120"/>
      <c r="SJ169" s="120"/>
      <c r="SK169" s="120"/>
      <c r="SL169" s="120"/>
      <c r="SM169" s="120"/>
      <c r="SN169" s="120"/>
      <c r="SO169" s="120"/>
      <c r="SP169" s="120"/>
      <c r="SQ169" s="120"/>
      <c r="SR169" s="120"/>
      <c r="SS169" s="120"/>
      <c r="ST169" s="120"/>
      <c r="SU169" s="120"/>
      <c r="SV169" s="120"/>
      <c r="SW169" s="120"/>
      <c r="SX169" s="120"/>
      <c r="SY169" s="120"/>
      <c r="SZ169" s="120"/>
      <c r="TA169" s="120"/>
      <c r="TB169" s="120"/>
      <c r="TC169" s="120"/>
      <c r="TD169" s="120"/>
      <c r="TE169" s="120"/>
      <c r="TF169" s="120"/>
      <c r="TG169" s="120"/>
      <c r="TH169" s="120"/>
      <c r="TI169" s="120"/>
      <c r="TJ169" s="120"/>
      <c r="TK169" s="120"/>
      <c r="TL169" s="120"/>
      <c r="TM169" s="120"/>
      <c r="TN169" s="120"/>
      <c r="TO169" s="120"/>
      <c r="TP169" s="120"/>
      <c r="TQ169" s="120"/>
      <c r="TR169" s="120"/>
      <c r="TS169" s="120"/>
      <c r="TT169" s="120"/>
      <c r="TU169" s="120"/>
      <c r="TV169" s="120"/>
      <c r="TW169" s="120"/>
      <c r="TX169" s="120"/>
      <c r="TY169" s="120"/>
      <c r="TZ169" s="120"/>
      <c r="UA169" s="120"/>
      <c r="UB169" s="120"/>
      <c r="UC169" s="120"/>
      <c r="UD169" s="120"/>
      <c r="UE169" s="120"/>
      <c r="UF169" s="120"/>
      <c r="UG169" s="120"/>
    </row>
    <row r="170" spans="1:553" x14ac:dyDescent="0.25">
      <c r="A170" s="161" t="s">
        <v>102</v>
      </c>
      <c r="B170" s="31"/>
      <c r="C170" s="31"/>
      <c r="D170" s="31"/>
      <c r="E170" s="31"/>
      <c r="F170" s="31"/>
      <c r="G170" s="31"/>
      <c r="H170" s="31"/>
      <c r="I170" s="31"/>
      <c r="J170" s="31"/>
      <c r="K170" s="31"/>
      <c r="L170" s="31"/>
      <c r="M170" s="24"/>
      <c r="N170" s="24"/>
      <c r="O170" s="24"/>
      <c r="P170" s="24"/>
      <c r="Q170" s="31">
        <v>0</v>
      </c>
      <c r="R170" s="31">
        <v>0</v>
      </c>
      <c r="S170" s="31"/>
      <c r="T170" s="31">
        <v>0</v>
      </c>
      <c r="U170" s="24"/>
      <c r="V170" s="24"/>
      <c r="W170" s="24"/>
      <c r="X170" s="24"/>
      <c r="Y170" s="24"/>
      <c r="Z170" s="24"/>
      <c r="AA170" s="385"/>
      <c r="AB170" s="24"/>
      <c r="AC170" s="24"/>
      <c r="AD170" s="31"/>
      <c r="AE170" s="216"/>
      <c r="AF170" s="216"/>
      <c r="AG170" s="216"/>
      <c r="AH170" s="216"/>
      <c r="AI170" s="216"/>
      <c r="AJ170" s="216"/>
      <c r="AK170" s="216"/>
      <c r="AL170" s="216"/>
      <c r="AM170" s="216"/>
      <c r="AN170" s="216"/>
      <c r="AO170" s="216"/>
      <c r="AP170" s="216"/>
      <c r="AQ170" s="216"/>
      <c r="AR170" s="216"/>
      <c r="AS170" s="217"/>
      <c r="AT170" s="216"/>
      <c r="AU170" s="216"/>
      <c r="AV170" s="216"/>
      <c r="AW170" s="216"/>
      <c r="AX170" s="216"/>
      <c r="AY170" s="216"/>
      <c r="AZ170" s="216"/>
      <c r="BA170" s="216"/>
      <c r="BB170" s="217"/>
      <c r="BC170" s="217"/>
      <c r="BD170" s="217"/>
      <c r="BE170" s="217"/>
      <c r="BF170" s="216"/>
      <c r="BG170" s="216"/>
      <c r="BH170" s="217"/>
      <c r="BI170" s="216"/>
      <c r="BJ170" s="216"/>
      <c r="BK170" s="217"/>
      <c r="BL170" s="216"/>
      <c r="BM170" s="216"/>
      <c r="BN170" s="217"/>
      <c r="BO170" s="216"/>
      <c r="BP170" s="216"/>
      <c r="BQ170" s="217"/>
      <c r="BR170" s="216"/>
      <c r="BS170" s="216"/>
      <c r="BT170" s="217"/>
      <c r="BU170" s="216"/>
      <c r="BV170" s="216"/>
      <c r="BW170" s="217"/>
      <c r="BX170" s="216"/>
      <c r="BY170" s="216"/>
      <c r="BZ170" s="217"/>
      <c r="CA170" s="216"/>
      <c r="CB170" s="216"/>
      <c r="CC170" s="217"/>
      <c r="CD170" s="216"/>
      <c r="CE170" s="216"/>
      <c r="CF170" s="216"/>
      <c r="CG170" s="216"/>
      <c r="CH170" s="216"/>
      <c r="CI170" s="217"/>
      <c r="CJ170" s="216"/>
      <c r="CK170" s="216"/>
      <c r="CL170" s="216"/>
      <c r="CM170" s="216"/>
      <c r="CN170" s="216"/>
      <c r="CO170" s="216"/>
      <c r="CP170" s="216"/>
      <c r="CQ170" s="216"/>
      <c r="CR170" s="216"/>
      <c r="GC170" s="120"/>
      <c r="GD170" s="120"/>
      <c r="GE170" s="120"/>
      <c r="GF170" s="120"/>
      <c r="GG170" s="120"/>
      <c r="GH170" s="120"/>
      <c r="GI170" s="120"/>
      <c r="GJ170" s="120"/>
      <c r="GK170" s="120"/>
      <c r="GL170" s="120"/>
      <c r="GM170" s="120"/>
      <c r="GN170" s="120"/>
      <c r="GO170" s="120"/>
      <c r="GP170" s="120"/>
      <c r="GQ170" s="120"/>
      <c r="GR170" s="120"/>
      <c r="GS170" s="120"/>
      <c r="GT170" s="120"/>
      <c r="GU170" s="120"/>
      <c r="GV170" s="120"/>
      <c r="GW170" s="120"/>
      <c r="GX170" s="120"/>
      <c r="GY170" s="120"/>
      <c r="GZ170" s="120"/>
      <c r="HA170" s="120"/>
      <c r="HB170" s="120"/>
      <c r="HC170" s="120"/>
      <c r="HD170" s="120"/>
      <c r="HE170" s="120"/>
      <c r="HF170" s="120"/>
      <c r="HG170" s="120"/>
      <c r="HH170" s="120"/>
      <c r="HI170" s="120"/>
      <c r="HJ170" s="120"/>
      <c r="HK170" s="120"/>
      <c r="HL170" s="120"/>
      <c r="HM170" s="120"/>
      <c r="HN170" s="120"/>
      <c r="HO170" s="120"/>
      <c r="HP170" s="120"/>
      <c r="HQ170" s="120"/>
      <c r="HR170" s="120"/>
      <c r="HS170" s="120"/>
      <c r="HT170" s="120"/>
      <c r="HU170" s="120"/>
      <c r="HV170" s="120"/>
      <c r="HW170" s="120"/>
      <c r="HX170" s="120"/>
      <c r="HY170" s="120"/>
      <c r="HZ170" s="120"/>
      <c r="IA170" s="120"/>
      <c r="IB170" s="120"/>
      <c r="IC170" s="120"/>
      <c r="ID170" s="120"/>
      <c r="IE170" s="120"/>
      <c r="IF170" s="120"/>
      <c r="IG170" s="120"/>
      <c r="IH170" s="120"/>
      <c r="II170" s="120"/>
      <c r="IJ170" s="120"/>
      <c r="IK170" s="120"/>
      <c r="IL170" s="120"/>
      <c r="IM170" s="120"/>
      <c r="IN170" s="120"/>
      <c r="IO170" s="120"/>
      <c r="IP170" s="120"/>
      <c r="IQ170" s="120"/>
      <c r="IR170" s="120"/>
      <c r="IS170" s="120"/>
      <c r="IT170" s="120"/>
      <c r="IU170" s="120"/>
      <c r="IV170" s="120"/>
      <c r="IW170" s="120"/>
      <c r="IX170" s="120"/>
      <c r="IY170" s="120"/>
      <c r="IZ170" s="120"/>
      <c r="JA170" s="120"/>
      <c r="JB170" s="120"/>
      <c r="JC170" s="120"/>
      <c r="JD170" s="120"/>
      <c r="JE170" s="120"/>
      <c r="JF170" s="120"/>
      <c r="JG170" s="120"/>
      <c r="JH170" s="120"/>
      <c r="JI170" s="120"/>
      <c r="JJ170" s="120"/>
      <c r="JK170" s="120"/>
      <c r="JL170" s="120"/>
      <c r="JM170" s="120"/>
      <c r="JN170" s="120"/>
      <c r="JO170" s="120"/>
      <c r="JP170" s="120"/>
      <c r="JQ170" s="120"/>
      <c r="JR170" s="120"/>
      <c r="JS170" s="120"/>
      <c r="JT170" s="120"/>
      <c r="JU170" s="120"/>
      <c r="JV170" s="120"/>
      <c r="JW170" s="120"/>
      <c r="JX170" s="120"/>
      <c r="JY170" s="120"/>
      <c r="JZ170" s="120"/>
      <c r="KA170" s="120"/>
      <c r="KB170" s="120"/>
      <c r="KC170" s="120"/>
      <c r="KD170" s="120"/>
      <c r="KE170" s="120"/>
      <c r="KF170" s="120"/>
      <c r="KG170" s="120"/>
      <c r="KH170" s="120"/>
      <c r="KI170" s="120"/>
      <c r="KJ170" s="120"/>
      <c r="KK170" s="120"/>
      <c r="KL170" s="120"/>
      <c r="KM170" s="120"/>
      <c r="KN170" s="120"/>
      <c r="KO170" s="120"/>
      <c r="KP170" s="120"/>
      <c r="KQ170" s="120"/>
      <c r="KR170" s="120"/>
      <c r="KS170" s="120"/>
      <c r="KT170" s="120"/>
      <c r="KU170" s="120"/>
      <c r="KV170" s="120"/>
      <c r="KW170" s="120"/>
      <c r="KX170" s="120"/>
      <c r="KY170" s="120"/>
      <c r="KZ170" s="120"/>
      <c r="LA170" s="120"/>
      <c r="LB170" s="120"/>
      <c r="LC170" s="120"/>
      <c r="LD170" s="120"/>
      <c r="LE170" s="120"/>
      <c r="LF170" s="120"/>
      <c r="LG170" s="120"/>
      <c r="LH170" s="120"/>
      <c r="LI170" s="120"/>
      <c r="LJ170" s="120"/>
      <c r="LK170" s="120"/>
      <c r="LL170" s="120"/>
      <c r="LM170" s="120"/>
      <c r="LN170" s="120"/>
      <c r="LO170" s="120"/>
      <c r="LP170" s="120"/>
      <c r="LQ170" s="120"/>
      <c r="LR170" s="120"/>
      <c r="LS170" s="120"/>
      <c r="LT170" s="120"/>
      <c r="LU170" s="120"/>
      <c r="LV170" s="120"/>
      <c r="LW170" s="120"/>
      <c r="LX170" s="120"/>
      <c r="LY170" s="120"/>
      <c r="LZ170" s="120"/>
      <c r="MA170" s="120"/>
      <c r="MB170" s="120"/>
      <c r="MC170" s="120"/>
      <c r="MD170" s="120"/>
      <c r="ME170" s="120"/>
      <c r="MF170" s="120"/>
      <c r="MG170" s="120"/>
      <c r="MH170" s="120"/>
      <c r="MI170" s="120"/>
      <c r="MJ170" s="120"/>
      <c r="MK170" s="120"/>
      <c r="ML170" s="120"/>
      <c r="MM170" s="120"/>
      <c r="MN170" s="120"/>
      <c r="MO170" s="120"/>
      <c r="MP170" s="120"/>
      <c r="MQ170" s="120"/>
      <c r="MR170" s="120"/>
      <c r="MS170" s="120"/>
      <c r="MT170" s="120"/>
      <c r="MU170" s="120"/>
      <c r="MV170" s="120"/>
      <c r="MW170" s="120"/>
      <c r="MX170" s="120"/>
      <c r="MY170" s="120"/>
      <c r="MZ170" s="120"/>
      <c r="NA170" s="120"/>
      <c r="NB170" s="120"/>
      <c r="NC170" s="120"/>
      <c r="ND170" s="120"/>
      <c r="NE170" s="120"/>
      <c r="NF170" s="120"/>
      <c r="NG170" s="120"/>
      <c r="NH170" s="120"/>
      <c r="NI170" s="120"/>
      <c r="NJ170" s="120"/>
      <c r="NK170" s="120"/>
      <c r="NL170" s="120"/>
      <c r="NM170" s="120"/>
      <c r="NN170" s="120"/>
      <c r="NO170" s="120"/>
      <c r="NP170" s="120"/>
      <c r="NQ170" s="120"/>
      <c r="NR170" s="120"/>
      <c r="NS170" s="120"/>
      <c r="NT170" s="120"/>
      <c r="NU170" s="120"/>
      <c r="NV170" s="120"/>
      <c r="NW170" s="120"/>
      <c r="NX170" s="120"/>
      <c r="NY170" s="120"/>
      <c r="NZ170" s="120"/>
      <c r="OA170" s="120"/>
      <c r="OB170" s="120"/>
      <c r="OC170" s="120"/>
      <c r="OD170" s="120"/>
      <c r="OE170" s="120"/>
      <c r="OF170" s="120"/>
      <c r="OG170" s="120"/>
      <c r="OH170" s="120"/>
      <c r="OI170" s="120"/>
      <c r="OJ170" s="120"/>
      <c r="OK170" s="120"/>
      <c r="OL170" s="120"/>
      <c r="OM170" s="120"/>
      <c r="ON170" s="120"/>
      <c r="OO170" s="120"/>
      <c r="OP170" s="120"/>
      <c r="OQ170" s="120"/>
      <c r="OR170" s="120"/>
      <c r="OS170" s="120"/>
      <c r="OT170" s="120"/>
      <c r="OU170" s="120"/>
      <c r="OV170" s="120"/>
      <c r="OW170" s="120"/>
      <c r="OX170" s="120"/>
      <c r="OY170" s="120"/>
      <c r="OZ170" s="120"/>
      <c r="PA170" s="120"/>
      <c r="PB170" s="120"/>
      <c r="PC170" s="120"/>
      <c r="PD170" s="120"/>
      <c r="PE170" s="120"/>
      <c r="PF170" s="120"/>
      <c r="PG170" s="120"/>
      <c r="PH170" s="120"/>
      <c r="PI170" s="120"/>
      <c r="PJ170" s="120"/>
      <c r="PK170" s="120"/>
      <c r="PL170" s="120"/>
      <c r="PM170" s="120"/>
      <c r="PN170" s="120"/>
      <c r="PO170" s="120"/>
      <c r="PP170" s="120"/>
      <c r="PQ170" s="120"/>
      <c r="PR170" s="120"/>
      <c r="PS170" s="120"/>
      <c r="PT170" s="120"/>
      <c r="PU170" s="120"/>
      <c r="PV170" s="120"/>
      <c r="PW170" s="120"/>
      <c r="PX170" s="120"/>
      <c r="PY170" s="120"/>
      <c r="PZ170" s="120"/>
      <c r="QA170" s="120"/>
      <c r="QB170" s="120"/>
      <c r="QC170" s="120"/>
      <c r="QD170" s="120"/>
      <c r="QE170" s="120"/>
      <c r="QF170" s="120"/>
      <c r="QG170" s="120"/>
      <c r="QH170" s="120"/>
      <c r="QI170" s="120"/>
      <c r="QJ170" s="120"/>
      <c r="QK170" s="120"/>
      <c r="QL170" s="120"/>
      <c r="QM170" s="120"/>
      <c r="QN170" s="120"/>
      <c r="QO170" s="120"/>
      <c r="QP170" s="120"/>
      <c r="QQ170" s="120"/>
      <c r="QR170" s="120"/>
      <c r="QS170" s="120"/>
      <c r="QT170" s="120"/>
      <c r="QU170" s="120"/>
      <c r="QV170" s="120"/>
      <c r="QW170" s="120"/>
      <c r="QX170" s="120"/>
      <c r="QY170" s="120"/>
      <c r="QZ170" s="120"/>
      <c r="RA170" s="120"/>
      <c r="RB170" s="120"/>
      <c r="RC170" s="120"/>
      <c r="RD170" s="120"/>
      <c r="RE170" s="120"/>
      <c r="RF170" s="120"/>
      <c r="RG170" s="120"/>
      <c r="RH170" s="120"/>
      <c r="RI170" s="120"/>
      <c r="RJ170" s="120"/>
      <c r="RK170" s="120"/>
      <c r="RL170" s="120"/>
      <c r="RM170" s="120"/>
      <c r="RN170" s="120"/>
      <c r="RO170" s="120"/>
      <c r="RP170" s="120"/>
      <c r="RQ170" s="120"/>
      <c r="RR170" s="120"/>
      <c r="RS170" s="120"/>
      <c r="RT170" s="120"/>
      <c r="RU170" s="120"/>
      <c r="RV170" s="120"/>
      <c r="RW170" s="120"/>
      <c r="RX170" s="120"/>
      <c r="RY170" s="120"/>
      <c r="RZ170" s="120"/>
      <c r="SA170" s="120"/>
      <c r="SB170" s="120"/>
      <c r="SC170" s="120"/>
      <c r="SD170" s="120"/>
      <c r="SE170" s="120"/>
      <c r="SF170" s="120"/>
      <c r="SG170" s="120"/>
      <c r="SH170" s="120"/>
      <c r="SI170" s="120"/>
      <c r="SJ170" s="120"/>
      <c r="SK170" s="120"/>
      <c r="SL170" s="120"/>
      <c r="SM170" s="120"/>
      <c r="SN170" s="120"/>
      <c r="SO170" s="120"/>
      <c r="SP170" s="120"/>
      <c r="SQ170" s="120"/>
      <c r="SR170" s="120"/>
      <c r="SS170" s="120"/>
      <c r="ST170" s="120"/>
      <c r="SU170" s="120"/>
      <c r="SV170" s="120"/>
      <c r="SW170" s="120"/>
      <c r="SX170" s="120"/>
      <c r="SY170" s="120"/>
      <c r="SZ170" s="120"/>
      <c r="TA170" s="120"/>
      <c r="TB170" s="120"/>
      <c r="TC170" s="120"/>
      <c r="TD170" s="120"/>
      <c r="TE170" s="120"/>
      <c r="TF170" s="120"/>
      <c r="TG170" s="120"/>
      <c r="TH170" s="120"/>
      <c r="TI170" s="120"/>
      <c r="TJ170" s="120"/>
      <c r="TK170" s="120"/>
      <c r="TL170" s="120"/>
      <c r="TM170" s="120"/>
      <c r="TN170" s="120"/>
      <c r="TO170" s="120"/>
      <c r="TP170" s="120"/>
      <c r="TQ170" s="120"/>
      <c r="TR170" s="120"/>
      <c r="TS170" s="120"/>
      <c r="TT170" s="120"/>
      <c r="TU170" s="120"/>
      <c r="TV170" s="120"/>
      <c r="TW170" s="120"/>
      <c r="TX170" s="120"/>
      <c r="TY170" s="120"/>
      <c r="TZ170" s="120"/>
      <c r="UA170" s="120"/>
      <c r="UB170" s="120"/>
      <c r="UC170" s="120"/>
      <c r="UD170" s="120"/>
      <c r="UE170" s="120"/>
      <c r="UF170" s="120"/>
      <c r="UG170" s="120"/>
    </row>
    <row r="171" spans="1:553" x14ac:dyDescent="0.25">
      <c r="A171" s="162" t="s">
        <v>103</v>
      </c>
      <c r="B171" s="31"/>
      <c r="C171" s="31"/>
      <c r="D171" s="31"/>
      <c r="E171" s="31"/>
      <c r="F171" s="31"/>
      <c r="G171" s="31"/>
      <c r="H171" s="31"/>
      <c r="I171" s="31"/>
      <c r="J171" s="31"/>
      <c r="K171" s="31"/>
      <c r="L171" s="31"/>
      <c r="M171" s="24"/>
      <c r="N171" s="24"/>
      <c r="O171" s="24"/>
      <c r="P171" s="24"/>
      <c r="Q171" s="31">
        <v>0</v>
      </c>
      <c r="R171" s="31">
        <v>0</v>
      </c>
      <c r="S171" s="31"/>
      <c r="T171" s="31">
        <v>0</v>
      </c>
      <c r="U171" s="24"/>
      <c r="V171" s="24"/>
      <c r="W171" s="24"/>
      <c r="X171" s="24"/>
      <c r="Y171" s="24"/>
      <c r="Z171" s="24"/>
      <c r="AA171" s="385"/>
      <c r="AB171" s="24"/>
      <c r="AC171" s="24"/>
      <c r="AD171" s="31"/>
      <c r="AE171" s="216"/>
      <c r="AF171" s="216"/>
      <c r="AG171" s="216"/>
      <c r="AH171" s="216"/>
      <c r="AI171" s="216"/>
      <c r="AJ171" s="216"/>
      <c r="AK171" s="216"/>
      <c r="AL171" s="216"/>
      <c r="AM171" s="216"/>
      <c r="AN171" s="216"/>
      <c r="AO171" s="216"/>
      <c r="AP171" s="216"/>
      <c r="AQ171" s="216"/>
      <c r="AR171" s="216"/>
      <c r="AS171" s="217"/>
      <c r="AT171" s="216"/>
      <c r="AU171" s="216"/>
      <c r="AV171" s="216"/>
      <c r="AW171" s="216"/>
      <c r="AX171" s="216"/>
      <c r="AY171" s="216"/>
      <c r="AZ171" s="216"/>
      <c r="BA171" s="216"/>
      <c r="BB171" s="217"/>
      <c r="BC171" s="217"/>
      <c r="BD171" s="217"/>
      <c r="BE171" s="217"/>
      <c r="BF171" s="216"/>
      <c r="BG171" s="216"/>
      <c r="BH171" s="217"/>
      <c r="BI171" s="216"/>
      <c r="BJ171" s="216"/>
      <c r="BK171" s="217"/>
      <c r="BL171" s="216"/>
      <c r="BM171" s="216"/>
      <c r="BN171" s="217"/>
      <c r="BO171" s="216"/>
      <c r="BP171" s="216"/>
      <c r="BQ171" s="217"/>
      <c r="BR171" s="216"/>
      <c r="BS171" s="216"/>
      <c r="BT171" s="217"/>
      <c r="BU171" s="216"/>
      <c r="BV171" s="216"/>
      <c r="BW171" s="217"/>
      <c r="BX171" s="216"/>
      <c r="BY171" s="216"/>
      <c r="BZ171" s="217"/>
      <c r="CA171" s="216"/>
      <c r="CB171" s="216"/>
      <c r="CC171" s="217"/>
      <c r="CD171" s="216"/>
      <c r="CE171" s="216"/>
      <c r="CF171" s="216"/>
      <c r="CG171" s="216"/>
      <c r="CH171" s="216"/>
      <c r="CI171" s="217"/>
      <c r="CJ171" s="216"/>
      <c r="CK171" s="216"/>
      <c r="CL171" s="216"/>
      <c r="CM171" s="216"/>
      <c r="CN171" s="216"/>
      <c r="CO171" s="216"/>
      <c r="CP171" s="216"/>
      <c r="CQ171" s="216"/>
      <c r="CR171" s="216"/>
      <c r="GC171" s="120"/>
      <c r="GD171" s="120"/>
      <c r="GE171" s="120"/>
      <c r="GF171" s="120"/>
      <c r="GG171" s="120"/>
      <c r="GH171" s="120"/>
      <c r="GI171" s="120"/>
      <c r="GJ171" s="120"/>
      <c r="GK171" s="120"/>
      <c r="GL171" s="120"/>
      <c r="GM171" s="120"/>
      <c r="GN171" s="120"/>
      <c r="GO171" s="120"/>
      <c r="GP171" s="120"/>
      <c r="GQ171" s="120"/>
      <c r="GR171" s="120"/>
      <c r="GS171" s="120"/>
      <c r="GT171" s="120"/>
      <c r="GU171" s="120"/>
      <c r="GV171" s="120"/>
      <c r="GW171" s="120"/>
      <c r="GX171" s="120"/>
      <c r="GY171" s="120"/>
      <c r="GZ171" s="120"/>
      <c r="HA171" s="120"/>
      <c r="HB171" s="120"/>
      <c r="HC171" s="120"/>
      <c r="HD171" s="120"/>
      <c r="HE171" s="120"/>
      <c r="HF171" s="120"/>
      <c r="HG171" s="120"/>
      <c r="HH171" s="120"/>
      <c r="HI171" s="120"/>
      <c r="HJ171" s="120"/>
      <c r="HK171" s="120"/>
      <c r="HL171" s="120"/>
      <c r="HM171" s="120"/>
      <c r="HN171" s="120"/>
      <c r="HO171" s="120"/>
      <c r="HP171" s="120"/>
      <c r="HQ171" s="120"/>
      <c r="HR171" s="120"/>
      <c r="HS171" s="120"/>
      <c r="HT171" s="120"/>
      <c r="HU171" s="120"/>
      <c r="HV171" s="120"/>
      <c r="HW171" s="120"/>
      <c r="HX171" s="120"/>
      <c r="HY171" s="120"/>
      <c r="HZ171" s="120"/>
      <c r="IA171" s="120"/>
      <c r="IB171" s="120"/>
      <c r="IC171" s="120"/>
      <c r="ID171" s="120"/>
      <c r="IE171" s="120"/>
      <c r="IF171" s="120"/>
      <c r="IG171" s="120"/>
      <c r="IH171" s="120"/>
      <c r="II171" s="120"/>
      <c r="IJ171" s="120"/>
      <c r="IK171" s="120"/>
      <c r="IL171" s="120"/>
      <c r="IM171" s="120"/>
      <c r="IN171" s="120"/>
      <c r="IO171" s="120"/>
      <c r="IP171" s="120"/>
      <c r="IQ171" s="120"/>
      <c r="IR171" s="120"/>
      <c r="IS171" s="120"/>
      <c r="IT171" s="120"/>
      <c r="IU171" s="120"/>
      <c r="IV171" s="120"/>
      <c r="IW171" s="120"/>
      <c r="IX171" s="120"/>
      <c r="IY171" s="120"/>
      <c r="IZ171" s="120"/>
      <c r="JA171" s="120"/>
      <c r="JB171" s="120"/>
      <c r="JC171" s="120"/>
      <c r="JD171" s="120"/>
      <c r="JE171" s="120"/>
      <c r="JF171" s="120"/>
      <c r="JG171" s="120"/>
      <c r="JH171" s="120"/>
      <c r="JI171" s="120"/>
      <c r="JJ171" s="120"/>
      <c r="JK171" s="120"/>
      <c r="JL171" s="120"/>
      <c r="JM171" s="120"/>
      <c r="JN171" s="120"/>
      <c r="JO171" s="120"/>
      <c r="JP171" s="120"/>
      <c r="JQ171" s="120"/>
      <c r="JR171" s="120"/>
      <c r="JS171" s="120"/>
      <c r="JT171" s="120"/>
      <c r="JU171" s="120"/>
      <c r="JV171" s="120"/>
      <c r="JW171" s="120"/>
      <c r="JX171" s="120"/>
      <c r="JY171" s="120"/>
      <c r="JZ171" s="120"/>
      <c r="KA171" s="120"/>
      <c r="KB171" s="120"/>
      <c r="KC171" s="120"/>
      <c r="KD171" s="120"/>
      <c r="KE171" s="120"/>
      <c r="KF171" s="120"/>
      <c r="KG171" s="120"/>
      <c r="KH171" s="120"/>
      <c r="KI171" s="120"/>
      <c r="KJ171" s="120"/>
      <c r="KK171" s="120"/>
      <c r="KL171" s="120"/>
      <c r="KM171" s="120"/>
      <c r="KN171" s="120"/>
      <c r="KO171" s="120"/>
      <c r="KP171" s="120"/>
      <c r="KQ171" s="120"/>
      <c r="KR171" s="120"/>
      <c r="KS171" s="120"/>
      <c r="KT171" s="120"/>
      <c r="KU171" s="120"/>
      <c r="KV171" s="120"/>
      <c r="KW171" s="120"/>
      <c r="KX171" s="120"/>
      <c r="KY171" s="120"/>
      <c r="KZ171" s="120"/>
      <c r="LA171" s="120"/>
      <c r="LB171" s="120"/>
      <c r="LC171" s="120"/>
      <c r="LD171" s="120"/>
      <c r="LE171" s="120"/>
      <c r="LF171" s="120"/>
      <c r="LG171" s="120"/>
      <c r="LH171" s="120"/>
      <c r="LI171" s="120"/>
      <c r="LJ171" s="120"/>
      <c r="LK171" s="120"/>
      <c r="LL171" s="120"/>
      <c r="LM171" s="120"/>
      <c r="LN171" s="120"/>
      <c r="LO171" s="120"/>
      <c r="LP171" s="120"/>
      <c r="LQ171" s="120"/>
      <c r="LR171" s="120"/>
      <c r="LS171" s="120"/>
      <c r="LT171" s="120"/>
      <c r="LU171" s="120"/>
      <c r="LV171" s="120"/>
      <c r="LW171" s="120"/>
      <c r="LX171" s="120"/>
      <c r="LY171" s="120"/>
      <c r="LZ171" s="120"/>
      <c r="MA171" s="120"/>
      <c r="MB171" s="120"/>
      <c r="MC171" s="120"/>
      <c r="MD171" s="120"/>
      <c r="ME171" s="120"/>
      <c r="MF171" s="120"/>
      <c r="MG171" s="120"/>
      <c r="MH171" s="120"/>
      <c r="MI171" s="120"/>
      <c r="MJ171" s="120"/>
      <c r="MK171" s="120"/>
      <c r="ML171" s="120"/>
      <c r="MM171" s="120"/>
      <c r="MN171" s="120"/>
      <c r="MO171" s="120"/>
      <c r="MP171" s="120"/>
      <c r="MQ171" s="120"/>
      <c r="MR171" s="120"/>
      <c r="MS171" s="120"/>
      <c r="MT171" s="120"/>
      <c r="MU171" s="120"/>
      <c r="MV171" s="120"/>
      <c r="MW171" s="120"/>
      <c r="MX171" s="120"/>
      <c r="MY171" s="120"/>
      <c r="MZ171" s="120"/>
      <c r="NA171" s="120"/>
      <c r="NB171" s="120"/>
      <c r="NC171" s="120"/>
      <c r="ND171" s="120"/>
      <c r="NE171" s="120"/>
      <c r="NF171" s="120"/>
      <c r="NG171" s="120"/>
      <c r="NH171" s="120"/>
      <c r="NI171" s="120"/>
      <c r="NJ171" s="120"/>
      <c r="NK171" s="120"/>
      <c r="NL171" s="120"/>
      <c r="NM171" s="120"/>
      <c r="NN171" s="120"/>
      <c r="NO171" s="120"/>
      <c r="NP171" s="120"/>
      <c r="NQ171" s="120"/>
      <c r="NR171" s="120"/>
      <c r="NS171" s="120"/>
      <c r="NT171" s="120"/>
      <c r="NU171" s="120"/>
      <c r="NV171" s="120"/>
      <c r="NW171" s="120"/>
      <c r="NX171" s="120"/>
      <c r="NY171" s="120"/>
      <c r="NZ171" s="120"/>
      <c r="OA171" s="120"/>
      <c r="OB171" s="120"/>
      <c r="OC171" s="120"/>
      <c r="OD171" s="120"/>
      <c r="OE171" s="120"/>
      <c r="OF171" s="120"/>
      <c r="OG171" s="120"/>
      <c r="OH171" s="120"/>
      <c r="OI171" s="120"/>
      <c r="OJ171" s="120"/>
      <c r="OK171" s="120"/>
      <c r="OL171" s="120"/>
      <c r="OM171" s="120"/>
      <c r="ON171" s="120"/>
      <c r="OO171" s="120"/>
      <c r="OP171" s="120"/>
      <c r="OQ171" s="120"/>
      <c r="OR171" s="120"/>
      <c r="OS171" s="120"/>
      <c r="OT171" s="120"/>
      <c r="OU171" s="120"/>
      <c r="OV171" s="120"/>
      <c r="OW171" s="120"/>
      <c r="OX171" s="120"/>
      <c r="OY171" s="120"/>
      <c r="OZ171" s="120"/>
      <c r="PA171" s="120"/>
      <c r="PB171" s="120"/>
      <c r="PC171" s="120"/>
      <c r="PD171" s="120"/>
      <c r="PE171" s="120"/>
      <c r="PF171" s="120"/>
      <c r="PG171" s="120"/>
      <c r="PH171" s="120"/>
      <c r="PI171" s="120"/>
      <c r="PJ171" s="120"/>
      <c r="PK171" s="120"/>
      <c r="PL171" s="120"/>
      <c r="PM171" s="120"/>
      <c r="PN171" s="120"/>
      <c r="PO171" s="120"/>
      <c r="PP171" s="120"/>
      <c r="PQ171" s="120"/>
      <c r="PR171" s="120"/>
      <c r="PS171" s="120"/>
      <c r="PT171" s="120"/>
      <c r="PU171" s="120"/>
      <c r="PV171" s="120"/>
      <c r="PW171" s="120"/>
      <c r="PX171" s="120"/>
      <c r="PY171" s="120"/>
      <c r="PZ171" s="120"/>
      <c r="QA171" s="120"/>
      <c r="QB171" s="120"/>
      <c r="QC171" s="120"/>
      <c r="QD171" s="120"/>
      <c r="QE171" s="120"/>
      <c r="QF171" s="120"/>
      <c r="QG171" s="120"/>
      <c r="QH171" s="120"/>
      <c r="QI171" s="120"/>
      <c r="QJ171" s="120"/>
      <c r="QK171" s="120"/>
      <c r="QL171" s="120"/>
      <c r="QM171" s="120"/>
      <c r="QN171" s="120"/>
      <c r="QO171" s="120"/>
      <c r="QP171" s="120"/>
      <c r="QQ171" s="120"/>
      <c r="QR171" s="120"/>
      <c r="QS171" s="120"/>
      <c r="QT171" s="120"/>
      <c r="QU171" s="120"/>
      <c r="QV171" s="120"/>
      <c r="QW171" s="120"/>
      <c r="QX171" s="120"/>
      <c r="QY171" s="120"/>
      <c r="QZ171" s="120"/>
      <c r="RA171" s="120"/>
      <c r="RB171" s="120"/>
      <c r="RC171" s="120"/>
      <c r="RD171" s="120"/>
      <c r="RE171" s="120"/>
      <c r="RF171" s="120"/>
      <c r="RG171" s="120"/>
      <c r="RH171" s="120"/>
      <c r="RI171" s="120"/>
      <c r="RJ171" s="120"/>
      <c r="RK171" s="120"/>
      <c r="RL171" s="120"/>
      <c r="RM171" s="120"/>
      <c r="RN171" s="120"/>
      <c r="RO171" s="120"/>
      <c r="RP171" s="120"/>
      <c r="RQ171" s="120"/>
      <c r="RR171" s="120"/>
      <c r="RS171" s="120"/>
      <c r="RT171" s="120"/>
      <c r="RU171" s="120"/>
      <c r="RV171" s="120"/>
      <c r="RW171" s="120"/>
      <c r="RX171" s="120"/>
      <c r="RY171" s="120"/>
      <c r="RZ171" s="120"/>
      <c r="SA171" s="120"/>
      <c r="SB171" s="120"/>
      <c r="SC171" s="120"/>
      <c r="SD171" s="120"/>
      <c r="SE171" s="120"/>
      <c r="SF171" s="120"/>
      <c r="SG171" s="120"/>
      <c r="SH171" s="120"/>
      <c r="SI171" s="120"/>
      <c r="SJ171" s="120"/>
      <c r="SK171" s="120"/>
      <c r="SL171" s="120"/>
      <c r="SM171" s="120"/>
      <c r="SN171" s="120"/>
      <c r="SO171" s="120"/>
      <c r="SP171" s="120"/>
      <c r="SQ171" s="120"/>
      <c r="SR171" s="120"/>
      <c r="SS171" s="120"/>
      <c r="ST171" s="120"/>
      <c r="SU171" s="120"/>
      <c r="SV171" s="120"/>
      <c r="SW171" s="120"/>
      <c r="SX171" s="120"/>
      <c r="SY171" s="120"/>
      <c r="SZ171" s="120"/>
      <c r="TA171" s="120"/>
      <c r="TB171" s="120"/>
      <c r="TC171" s="120"/>
      <c r="TD171" s="120"/>
      <c r="TE171" s="120"/>
      <c r="TF171" s="120"/>
      <c r="TG171" s="120"/>
      <c r="TH171" s="120"/>
      <c r="TI171" s="120"/>
      <c r="TJ171" s="120"/>
      <c r="TK171" s="120"/>
      <c r="TL171" s="120"/>
      <c r="TM171" s="120"/>
      <c r="TN171" s="120"/>
      <c r="TO171" s="120"/>
      <c r="TP171" s="120"/>
      <c r="TQ171" s="120"/>
      <c r="TR171" s="120"/>
      <c r="TS171" s="120"/>
      <c r="TT171" s="120"/>
      <c r="TU171" s="120"/>
      <c r="TV171" s="120"/>
      <c r="TW171" s="120"/>
      <c r="TX171" s="120"/>
      <c r="TY171" s="120"/>
      <c r="TZ171" s="120"/>
      <c r="UA171" s="120"/>
      <c r="UB171" s="120"/>
      <c r="UC171" s="120"/>
      <c r="UD171" s="120"/>
      <c r="UE171" s="120"/>
      <c r="UF171" s="120"/>
      <c r="UG171" s="120"/>
    </row>
    <row r="172" spans="1:553" ht="37.5" x14ac:dyDescent="0.25">
      <c r="A172" s="163" t="s">
        <v>104</v>
      </c>
      <c r="B172" s="31">
        <v>1.4754</v>
      </c>
      <c r="C172" s="31">
        <v>0</v>
      </c>
      <c r="D172" s="31">
        <v>1.4754</v>
      </c>
      <c r="E172" s="31">
        <v>1.9302999999999999</v>
      </c>
      <c r="F172" s="31">
        <v>0</v>
      </c>
      <c r="G172" s="31">
        <v>1.9302999999999999</v>
      </c>
      <c r="H172" s="31">
        <v>0</v>
      </c>
      <c r="I172" s="31">
        <v>1.827</v>
      </c>
      <c r="J172" s="31">
        <v>0</v>
      </c>
      <c r="K172" s="127">
        <v>1.827</v>
      </c>
      <c r="L172" s="127">
        <v>0</v>
      </c>
      <c r="M172" s="85">
        <v>1.6039000000000001</v>
      </c>
      <c r="N172" s="85">
        <v>0</v>
      </c>
      <c r="O172" s="85">
        <f>N172+M172</f>
        <v>1.6039000000000001</v>
      </c>
      <c r="P172" s="85"/>
      <c r="Q172" s="127">
        <v>2.0470000000000002</v>
      </c>
      <c r="R172" s="127">
        <v>0</v>
      </c>
      <c r="S172" s="127">
        <v>2.0470000000000002</v>
      </c>
      <c r="T172" s="127">
        <v>0</v>
      </c>
      <c r="U172" s="85">
        <v>2.0426000000000002</v>
      </c>
      <c r="V172" s="85">
        <v>0</v>
      </c>
      <c r="W172" s="85">
        <f>V172+U172</f>
        <v>2.0426000000000002</v>
      </c>
      <c r="X172" s="85">
        <v>0</v>
      </c>
      <c r="Y172" s="85">
        <v>1.8322000000000001</v>
      </c>
      <c r="Z172" s="85">
        <v>0</v>
      </c>
      <c r="AA172" s="41">
        <f>SUM(Y172:Z172)</f>
        <v>1.8322000000000001</v>
      </c>
      <c r="AB172" s="85">
        <v>0</v>
      </c>
      <c r="AC172" s="85">
        <v>0</v>
      </c>
      <c r="AD172" s="123">
        <f t="shared" si="115"/>
        <v>0</v>
      </c>
      <c r="AE172" s="127"/>
      <c r="AF172" s="127"/>
      <c r="AG172" s="123"/>
      <c r="AH172" s="127">
        <v>0</v>
      </c>
      <c r="AI172" s="127">
        <v>0</v>
      </c>
      <c r="AJ172" s="123"/>
      <c r="AK172" s="127"/>
      <c r="AL172" s="127">
        <v>0</v>
      </c>
      <c r="AM172" s="123"/>
      <c r="AN172" s="127">
        <v>0</v>
      </c>
      <c r="AO172" s="127">
        <v>0</v>
      </c>
      <c r="AP172" s="123">
        <f>SUM(AN172:AO172)</f>
        <v>0</v>
      </c>
      <c r="AQ172" s="127">
        <v>0</v>
      </c>
      <c r="AR172" s="127">
        <v>0</v>
      </c>
      <c r="AS172" s="123">
        <f>SUM(AQ172:AR172)</f>
        <v>0</v>
      </c>
      <c r="AT172" s="127">
        <v>0</v>
      </c>
      <c r="AU172" s="127">
        <v>0</v>
      </c>
      <c r="AV172" s="123"/>
      <c r="AW172" s="127">
        <v>0</v>
      </c>
      <c r="AX172" s="127">
        <v>0</v>
      </c>
      <c r="AY172" s="123">
        <f t="shared" ref="AY172:AY177" si="120">SUM(AW172:AX172)</f>
        <v>0</v>
      </c>
      <c r="AZ172" s="127">
        <v>0</v>
      </c>
      <c r="BA172" s="127">
        <v>0</v>
      </c>
      <c r="BB172" s="123">
        <f t="shared" ref="BB172:BB177" si="121">SUM(AZ172:BA172)</f>
        <v>0</v>
      </c>
      <c r="BC172" s="127">
        <v>0</v>
      </c>
      <c r="BD172" s="127">
        <v>0</v>
      </c>
      <c r="BE172" s="123">
        <f>SUM(BC172:BD172)</f>
        <v>0</v>
      </c>
      <c r="BF172" s="127">
        <v>0</v>
      </c>
      <c r="BG172" s="127">
        <v>0</v>
      </c>
      <c r="BH172" s="123">
        <f t="shared" ref="BH172:BH177" si="122">SUM(BF172:BG172)</f>
        <v>0</v>
      </c>
      <c r="BI172" s="127">
        <v>0</v>
      </c>
      <c r="BJ172" s="127">
        <v>0</v>
      </c>
      <c r="BK172" s="123">
        <f t="shared" ref="BK172:BK177" si="123">SUM(BI172:BJ172)</f>
        <v>0</v>
      </c>
      <c r="BL172" s="140"/>
      <c r="BM172" s="140"/>
      <c r="BN172" s="140"/>
      <c r="BO172" s="142">
        <v>0</v>
      </c>
      <c r="BP172" s="142">
        <v>0</v>
      </c>
      <c r="BQ172" s="140">
        <f t="shared" ref="BQ172:BQ177" si="124">SUM(BO172:BP172)</f>
        <v>0</v>
      </c>
      <c r="BR172" s="143"/>
      <c r="BS172" s="143"/>
      <c r="BT172" s="147"/>
      <c r="BU172" s="143"/>
      <c r="BV172" s="143"/>
      <c r="BW172" s="147"/>
      <c r="BX172" s="143"/>
      <c r="BY172" s="143"/>
      <c r="BZ172" s="147"/>
      <c r="CA172" s="147"/>
      <c r="CB172" s="147"/>
      <c r="CC172" s="147"/>
      <c r="CD172" s="147"/>
      <c r="CE172" s="147"/>
      <c r="CF172" s="147"/>
      <c r="CG172" s="147"/>
      <c r="CH172" s="147"/>
      <c r="CI172" s="147"/>
      <c r="CJ172" s="147"/>
      <c r="CK172" s="147"/>
      <c r="CL172" s="147"/>
      <c r="CM172" s="147"/>
      <c r="CN172" s="147"/>
      <c r="CO172" s="147"/>
      <c r="CP172" s="147"/>
      <c r="CQ172" s="147"/>
      <c r="CR172" s="147"/>
      <c r="GC172" s="120"/>
      <c r="GD172" s="120"/>
      <c r="GE172" s="120"/>
      <c r="GF172" s="120"/>
      <c r="GG172" s="120"/>
      <c r="GH172" s="120"/>
      <c r="GI172" s="120"/>
      <c r="GJ172" s="120"/>
      <c r="GK172" s="120"/>
      <c r="GL172" s="120"/>
      <c r="GM172" s="120"/>
      <c r="GN172" s="120"/>
      <c r="GO172" s="120"/>
      <c r="GP172" s="120"/>
      <c r="GQ172" s="120"/>
      <c r="GR172" s="120"/>
      <c r="GS172" s="120"/>
      <c r="GT172" s="120"/>
      <c r="GU172" s="120"/>
      <c r="GV172" s="120"/>
      <c r="GW172" s="120"/>
      <c r="GX172" s="120"/>
      <c r="GY172" s="120"/>
      <c r="GZ172" s="120"/>
      <c r="HA172" s="120"/>
      <c r="HB172" s="120"/>
      <c r="HC172" s="120"/>
      <c r="HD172" s="120"/>
      <c r="HE172" s="120"/>
      <c r="HF172" s="120"/>
      <c r="HG172" s="120"/>
      <c r="HH172" s="120"/>
      <c r="HI172" s="120"/>
      <c r="HJ172" s="120"/>
      <c r="HK172" s="120"/>
      <c r="HL172" s="120"/>
      <c r="HM172" s="120"/>
      <c r="HN172" s="120"/>
      <c r="HO172" s="120"/>
      <c r="HP172" s="120"/>
      <c r="HQ172" s="120"/>
      <c r="HR172" s="120"/>
      <c r="HS172" s="120"/>
      <c r="HT172" s="120"/>
      <c r="HU172" s="120"/>
      <c r="HV172" s="120"/>
      <c r="HW172" s="120"/>
      <c r="HX172" s="120"/>
      <c r="HY172" s="120"/>
      <c r="HZ172" s="120"/>
      <c r="IA172" s="120"/>
      <c r="IB172" s="120"/>
      <c r="IC172" s="120"/>
      <c r="ID172" s="120"/>
      <c r="IE172" s="120"/>
      <c r="IF172" s="120"/>
      <c r="IG172" s="120"/>
      <c r="IH172" s="120"/>
      <c r="II172" s="120"/>
      <c r="IJ172" s="120"/>
      <c r="IK172" s="120"/>
      <c r="IL172" s="120"/>
      <c r="IM172" s="120"/>
      <c r="IN172" s="120"/>
      <c r="IO172" s="120"/>
      <c r="IP172" s="120"/>
      <c r="IQ172" s="120"/>
      <c r="IR172" s="120"/>
      <c r="IS172" s="120"/>
      <c r="IT172" s="120"/>
      <c r="IU172" s="120"/>
      <c r="IV172" s="120"/>
      <c r="IW172" s="120"/>
      <c r="IX172" s="120"/>
      <c r="IY172" s="120"/>
      <c r="IZ172" s="120"/>
      <c r="JA172" s="120"/>
      <c r="JB172" s="120"/>
      <c r="JC172" s="120"/>
      <c r="JD172" s="120"/>
      <c r="JE172" s="120"/>
      <c r="JF172" s="120"/>
      <c r="JG172" s="120"/>
      <c r="JH172" s="120"/>
      <c r="JI172" s="120"/>
      <c r="JJ172" s="120"/>
      <c r="JK172" s="120"/>
      <c r="JL172" s="120"/>
      <c r="JM172" s="120"/>
      <c r="JN172" s="120"/>
      <c r="JO172" s="120"/>
      <c r="JP172" s="120"/>
      <c r="JQ172" s="120"/>
      <c r="JR172" s="120"/>
      <c r="JS172" s="120"/>
      <c r="JT172" s="120"/>
      <c r="JU172" s="120"/>
      <c r="JV172" s="120"/>
      <c r="JW172" s="120"/>
      <c r="JX172" s="120"/>
      <c r="JY172" s="120"/>
      <c r="JZ172" s="120"/>
      <c r="KA172" s="120"/>
      <c r="KB172" s="120"/>
      <c r="KC172" s="120"/>
      <c r="KD172" s="120"/>
      <c r="KE172" s="120"/>
      <c r="KF172" s="120"/>
      <c r="KG172" s="120"/>
      <c r="KH172" s="120"/>
      <c r="KI172" s="120"/>
      <c r="KJ172" s="120"/>
      <c r="KK172" s="120"/>
      <c r="KL172" s="120"/>
      <c r="KM172" s="120"/>
      <c r="KN172" s="120"/>
      <c r="KO172" s="120"/>
      <c r="KP172" s="120"/>
      <c r="KQ172" s="120"/>
      <c r="KR172" s="120"/>
      <c r="KS172" s="120"/>
      <c r="KT172" s="120"/>
      <c r="KU172" s="120"/>
      <c r="KV172" s="120"/>
      <c r="KW172" s="120"/>
      <c r="KX172" s="120"/>
      <c r="KY172" s="120"/>
      <c r="KZ172" s="120"/>
      <c r="LA172" s="120"/>
      <c r="LB172" s="120"/>
      <c r="LC172" s="120"/>
      <c r="LD172" s="120"/>
      <c r="LE172" s="120"/>
      <c r="LF172" s="120"/>
      <c r="LG172" s="120"/>
      <c r="LH172" s="120"/>
      <c r="LI172" s="120"/>
      <c r="LJ172" s="120"/>
      <c r="LK172" s="120"/>
      <c r="LL172" s="120"/>
      <c r="LM172" s="120"/>
      <c r="LN172" s="120"/>
      <c r="LO172" s="120"/>
      <c r="LP172" s="120"/>
      <c r="LQ172" s="120"/>
      <c r="LR172" s="120"/>
      <c r="LS172" s="120"/>
      <c r="LT172" s="120"/>
      <c r="LU172" s="120"/>
      <c r="LV172" s="120"/>
      <c r="LW172" s="120"/>
      <c r="LX172" s="120"/>
      <c r="LY172" s="120"/>
      <c r="LZ172" s="120"/>
      <c r="MA172" s="120"/>
      <c r="MB172" s="120"/>
      <c r="MC172" s="120"/>
      <c r="MD172" s="120"/>
      <c r="ME172" s="120"/>
      <c r="MF172" s="120"/>
      <c r="MG172" s="120"/>
      <c r="MH172" s="120"/>
      <c r="MI172" s="120"/>
      <c r="MJ172" s="120"/>
      <c r="MK172" s="120"/>
      <c r="ML172" s="120"/>
      <c r="MM172" s="120"/>
      <c r="MN172" s="120"/>
      <c r="MO172" s="120"/>
      <c r="MP172" s="120"/>
      <c r="MQ172" s="120"/>
      <c r="MR172" s="120"/>
      <c r="MS172" s="120"/>
      <c r="MT172" s="120"/>
      <c r="MU172" s="120"/>
      <c r="MV172" s="120"/>
      <c r="MW172" s="120"/>
      <c r="MX172" s="120"/>
      <c r="MY172" s="120"/>
      <c r="MZ172" s="120"/>
      <c r="NA172" s="120"/>
      <c r="NB172" s="120"/>
      <c r="NC172" s="120"/>
      <c r="ND172" s="120"/>
      <c r="NE172" s="120"/>
      <c r="NF172" s="120"/>
      <c r="NG172" s="120"/>
      <c r="NH172" s="120"/>
      <c r="NI172" s="120"/>
      <c r="NJ172" s="120"/>
      <c r="NK172" s="120"/>
      <c r="NL172" s="120"/>
      <c r="NM172" s="120"/>
      <c r="NN172" s="120"/>
      <c r="NO172" s="120"/>
      <c r="NP172" s="120"/>
      <c r="NQ172" s="120"/>
      <c r="NR172" s="120"/>
      <c r="NS172" s="120"/>
      <c r="NT172" s="120"/>
      <c r="NU172" s="120"/>
      <c r="NV172" s="120"/>
      <c r="NW172" s="120"/>
      <c r="NX172" s="120"/>
      <c r="NY172" s="120"/>
      <c r="NZ172" s="120"/>
      <c r="OA172" s="120"/>
      <c r="OB172" s="120"/>
      <c r="OC172" s="120"/>
      <c r="OD172" s="120"/>
      <c r="OE172" s="120"/>
      <c r="OF172" s="120"/>
      <c r="OG172" s="120"/>
      <c r="OH172" s="120"/>
      <c r="OI172" s="120"/>
      <c r="OJ172" s="120"/>
      <c r="OK172" s="120"/>
      <c r="OL172" s="120"/>
      <c r="OM172" s="120"/>
      <c r="ON172" s="120"/>
      <c r="OO172" s="120"/>
      <c r="OP172" s="120"/>
      <c r="OQ172" s="120"/>
      <c r="OR172" s="120"/>
      <c r="OS172" s="120"/>
      <c r="OT172" s="120"/>
      <c r="OU172" s="120"/>
      <c r="OV172" s="120"/>
      <c r="OW172" s="120"/>
      <c r="OX172" s="120"/>
      <c r="OY172" s="120"/>
      <c r="OZ172" s="120"/>
      <c r="PA172" s="120"/>
      <c r="PB172" s="120"/>
      <c r="PC172" s="120"/>
      <c r="PD172" s="120"/>
      <c r="PE172" s="120"/>
      <c r="PF172" s="120"/>
      <c r="PG172" s="120"/>
      <c r="PH172" s="120"/>
      <c r="PI172" s="120"/>
      <c r="PJ172" s="120"/>
      <c r="PK172" s="120"/>
      <c r="PL172" s="120"/>
      <c r="PM172" s="120"/>
      <c r="PN172" s="120"/>
      <c r="PO172" s="120"/>
      <c r="PP172" s="120"/>
      <c r="PQ172" s="120"/>
      <c r="PR172" s="120"/>
      <c r="PS172" s="120"/>
      <c r="PT172" s="120"/>
      <c r="PU172" s="120"/>
      <c r="PV172" s="120"/>
      <c r="PW172" s="120"/>
      <c r="PX172" s="120"/>
      <c r="PY172" s="120"/>
      <c r="PZ172" s="120"/>
      <c r="QA172" s="120"/>
      <c r="QB172" s="120"/>
      <c r="QC172" s="120"/>
      <c r="QD172" s="120"/>
      <c r="QE172" s="120"/>
      <c r="QF172" s="120"/>
      <c r="QG172" s="120"/>
      <c r="QH172" s="120"/>
      <c r="QI172" s="120"/>
      <c r="QJ172" s="120"/>
      <c r="QK172" s="120"/>
      <c r="QL172" s="120"/>
      <c r="QM172" s="120"/>
      <c r="QN172" s="120"/>
      <c r="QO172" s="120"/>
      <c r="QP172" s="120"/>
      <c r="QQ172" s="120"/>
      <c r="QR172" s="120"/>
      <c r="QS172" s="120"/>
      <c r="QT172" s="120"/>
      <c r="QU172" s="120"/>
      <c r="QV172" s="120"/>
      <c r="QW172" s="120"/>
      <c r="QX172" s="120"/>
      <c r="QY172" s="120"/>
      <c r="QZ172" s="120"/>
      <c r="RA172" s="120"/>
      <c r="RB172" s="120"/>
      <c r="RC172" s="120"/>
      <c r="RD172" s="120"/>
      <c r="RE172" s="120"/>
      <c r="RF172" s="120"/>
      <c r="RG172" s="120"/>
      <c r="RH172" s="120"/>
      <c r="RI172" s="120"/>
      <c r="RJ172" s="120"/>
      <c r="RK172" s="120"/>
      <c r="RL172" s="120"/>
      <c r="RM172" s="120"/>
      <c r="RN172" s="120"/>
      <c r="RO172" s="120"/>
      <c r="RP172" s="120"/>
      <c r="RQ172" s="120"/>
      <c r="RR172" s="120"/>
      <c r="RS172" s="120"/>
      <c r="RT172" s="120"/>
      <c r="RU172" s="120"/>
      <c r="RV172" s="120"/>
      <c r="RW172" s="120"/>
      <c r="RX172" s="120"/>
      <c r="RY172" s="120"/>
      <c r="RZ172" s="120"/>
      <c r="SA172" s="120"/>
      <c r="SB172" s="120"/>
      <c r="SC172" s="120"/>
      <c r="SD172" s="120"/>
      <c r="SE172" s="120"/>
      <c r="SF172" s="120"/>
      <c r="SG172" s="120"/>
      <c r="SH172" s="120"/>
      <c r="SI172" s="120"/>
      <c r="SJ172" s="120"/>
      <c r="SK172" s="120"/>
      <c r="SL172" s="120"/>
      <c r="SM172" s="120"/>
      <c r="SN172" s="120"/>
      <c r="SO172" s="120"/>
      <c r="SP172" s="120"/>
      <c r="SQ172" s="120"/>
      <c r="SR172" s="120"/>
      <c r="SS172" s="120"/>
      <c r="ST172" s="120"/>
      <c r="SU172" s="120"/>
      <c r="SV172" s="120"/>
      <c r="SW172" s="120"/>
      <c r="SX172" s="120"/>
      <c r="SY172" s="120"/>
      <c r="SZ172" s="120"/>
      <c r="TA172" s="120"/>
      <c r="TB172" s="120"/>
      <c r="TC172" s="120"/>
      <c r="TD172" s="120"/>
      <c r="TE172" s="120"/>
      <c r="TF172" s="120"/>
      <c r="TG172" s="120"/>
      <c r="TH172" s="120"/>
      <c r="TI172" s="120"/>
      <c r="TJ172" s="120"/>
      <c r="TK172" s="120"/>
      <c r="TL172" s="120"/>
      <c r="TM172" s="120"/>
      <c r="TN172" s="120"/>
      <c r="TO172" s="120"/>
      <c r="TP172" s="120"/>
      <c r="TQ172" s="120"/>
      <c r="TR172" s="120"/>
      <c r="TS172" s="120"/>
      <c r="TT172" s="120"/>
      <c r="TU172" s="120"/>
      <c r="TV172" s="120"/>
      <c r="TW172" s="120"/>
      <c r="TX172" s="120"/>
      <c r="TY172" s="120"/>
      <c r="TZ172" s="120"/>
      <c r="UA172" s="120"/>
      <c r="UB172" s="120"/>
      <c r="UC172" s="120"/>
      <c r="UD172" s="120"/>
      <c r="UE172" s="120"/>
      <c r="UF172" s="120"/>
      <c r="UG172" s="120"/>
    </row>
    <row r="173" spans="1:553" ht="37.5" x14ac:dyDescent="0.25">
      <c r="A173" s="163" t="s">
        <v>105</v>
      </c>
      <c r="B173" s="31">
        <v>4.2224000000000004</v>
      </c>
      <c r="C173" s="31">
        <v>0</v>
      </c>
      <c r="D173" s="31">
        <v>4.2224000000000004</v>
      </c>
      <c r="E173" s="31">
        <v>4.5538999999999996</v>
      </c>
      <c r="F173" s="31">
        <v>1E-4</v>
      </c>
      <c r="G173" s="31">
        <v>4.5540000000000003</v>
      </c>
      <c r="H173" s="31">
        <v>0</v>
      </c>
      <c r="I173" s="31">
        <v>4.5538999999999996</v>
      </c>
      <c r="J173" s="31">
        <v>1E-4</v>
      </c>
      <c r="K173" s="127">
        <v>4.5540000000000003</v>
      </c>
      <c r="L173" s="127">
        <v>0</v>
      </c>
      <c r="M173" s="85">
        <v>4.4714999999999998</v>
      </c>
      <c r="N173" s="85">
        <v>0</v>
      </c>
      <c r="O173" s="85">
        <f>N173+M173</f>
        <v>4.4714999999999998</v>
      </c>
      <c r="P173" s="85"/>
      <c r="Q173" s="127">
        <v>4.9058999999999999</v>
      </c>
      <c r="R173" s="127">
        <v>1E-4</v>
      </c>
      <c r="S173" s="127">
        <v>4.9059999999999997</v>
      </c>
      <c r="T173" s="127">
        <v>0</v>
      </c>
      <c r="U173" s="85">
        <v>5.2553000000000001</v>
      </c>
      <c r="V173" s="85">
        <v>5.0099999999999999E-2</v>
      </c>
      <c r="W173" s="85">
        <f>V173+U173</f>
        <v>5.3053999999999997</v>
      </c>
      <c r="X173" s="85">
        <v>0</v>
      </c>
      <c r="Y173" s="85">
        <v>4.7000999999999999</v>
      </c>
      <c r="Z173" s="85">
        <v>4.0899999999999999E-2</v>
      </c>
      <c r="AA173" s="41">
        <f>SUM(Y173:Z173)</f>
        <v>4.7409999999999997</v>
      </c>
      <c r="AB173" s="85">
        <v>0.50209999999999999</v>
      </c>
      <c r="AC173" s="85">
        <v>0</v>
      </c>
      <c r="AD173" s="123">
        <f t="shared" si="115"/>
        <v>0.50209999999999999</v>
      </c>
      <c r="AE173" s="127">
        <v>0.80210000000000004</v>
      </c>
      <c r="AF173" s="127">
        <v>0</v>
      </c>
      <c r="AG173" s="123">
        <f>SUM(AE173:AF173)</f>
        <v>0.80210000000000004</v>
      </c>
      <c r="AH173" s="127">
        <v>0.57540000000000002</v>
      </c>
      <c r="AI173" s="127">
        <v>0</v>
      </c>
      <c r="AJ173" s="123">
        <f>SUM(AH173:AI173)</f>
        <v>0.57540000000000002</v>
      </c>
      <c r="AK173" s="127">
        <v>1.0021</v>
      </c>
      <c r="AL173" s="127">
        <v>0</v>
      </c>
      <c r="AM173" s="123">
        <f>SUM(AK173:AL173)</f>
        <v>1.0021</v>
      </c>
      <c r="AN173" s="127">
        <v>1.2020999999999999</v>
      </c>
      <c r="AO173" s="127">
        <v>0</v>
      </c>
      <c r="AP173" s="123">
        <f>SUM(AN173:AO173)</f>
        <v>1.2020999999999999</v>
      </c>
      <c r="AQ173" s="123">
        <v>0.99399999999999999</v>
      </c>
      <c r="AR173" s="123">
        <v>0</v>
      </c>
      <c r="AS173" s="123">
        <f>SUM(AQ173:AR173)</f>
        <v>0.99399999999999999</v>
      </c>
      <c r="AT173" s="127">
        <v>1.6021000000000001</v>
      </c>
      <c r="AU173" s="127">
        <v>0</v>
      </c>
      <c r="AV173" s="123">
        <f>SUM(AT173:AU173)</f>
        <v>1.6021000000000001</v>
      </c>
      <c r="AW173" s="127">
        <v>1.6021000000000001</v>
      </c>
      <c r="AX173" s="127">
        <v>0</v>
      </c>
      <c r="AY173" s="123">
        <f t="shared" si="120"/>
        <v>1.6021000000000001</v>
      </c>
      <c r="AZ173" s="219">
        <v>1</v>
      </c>
      <c r="BA173" s="219">
        <v>0</v>
      </c>
      <c r="BB173" s="226">
        <f t="shared" si="121"/>
        <v>1</v>
      </c>
      <c r="BC173" s="226">
        <v>0.8821</v>
      </c>
      <c r="BD173" s="226">
        <v>0</v>
      </c>
      <c r="BE173" s="226">
        <f>SUM(BC173:BD173)</f>
        <v>0.8821</v>
      </c>
      <c r="BF173" s="219">
        <v>1.1221000000000001</v>
      </c>
      <c r="BG173" s="219">
        <v>0</v>
      </c>
      <c r="BH173" s="226">
        <f t="shared" si="122"/>
        <v>1.1221000000000001</v>
      </c>
      <c r="BI173" s="226">
        <v>0.96360000000000001</v>
      </c>
      <c r="BJ173" s="226">
        <v>0</v>
      </c>
      <c r="BK173" s="226">
        <f t="shared" si="123"/>
        <v>0.96360000000000001</v>
      </c>
      <c r="BL173" s="228">
        <v>0.88580000000000003</v>
      </c>
      <c r="BM173" s="228">
        <v>0</v>
      </c>
      <c r="BN173" s="226">
        <f>SUM(BL173:BM173)</f>
        <v>0.88580000000000003</v>
      </c>
      <c r="BO173" s="226">
        <v>1.1021000000000001</v>
      </c>
      <c r="BP173" s="226">
        <v>0</v>
      </c>
      <c r="BQ173" s="226">
        <f t="shared" si="124"/>
        <v>1.1021000000000001</v>
      </c>
      <c r="BR173" s="228">
        <v>1.2521</v>
      </c>
      <c r="BS173" s="228">
        <v>0</v>
      </c>
      <c r="BT173" s="226">
        <f>SUM(BR173:BS173)</f>
        <v>1.2521</v>
      </c>
      <c r="BU173" s="228">
        <v>1.1293</v>
      </c>
      <c r="BV173" s="228"/>
      <c r="BW173" s="226">
        <f>SUM(BU173:BV173)</f>
        <v>1.1293</v>
      </c>
      <c r="BX173" s="228">
        <v>5.2622</v>
      </c>
      <c r="BY173" s="228">
        <v>0</v>
      </c>
      <c r="BZ173" s="226">
        <f>SUM(BX173:BY173)</f>
        <v>5.2622</v>
      </c>
      <c r="CA173" s="216">
        <v>1.4721</v>
      </c>
      <c r="CB173" s="216"/>
      <c r="CC173" s="217">
        <f>SUM(CA173:CB173)</f>
        <v>1.4721</v>
      </c>
      <c r="CD173" s="216">
        <v>1.2817000000000001</v>
      </c>
      <c r="CE173" s="216"/>
      <c r="CF173" s="216">
        <f>SUM(CD173:CE173)</f>
        <v>1.2817000000000001</v>
      </c>
      <c r="CG173" s="216">
        <v>3.0922000000000001</v>
      </c>
      <c r="CH173" s="216"/>
      <c r="CI173" s="217">
        <f>SUM(CG173:CH173)</f>
        <v>3.0922000000000001</v>
      </c>
      <c r="CJ173" s="216">
        <v>1.4505999999999999</v>
      </c>
      <c r="CK173" s="216"/>
      <c r="CL173" s="216">
        <f>SUM(CJ173:CK173)</f>
        <v>1.4505999999999999</v>
      </c>
      <c r="CM173" s="216">
        <v>1.6621999999999999</v>
      </c>
      <c r="CN173" s="216"/>
      <c r="CO173" s="216">
        <f>SUM(CM173:CN173)</f>
        <v>1.6621999999999999</v>
      </c>
      <c r="CP173" s="216">
        <v>1.6621999999999999</v>
      </c>
      <c r="CQ173" s="216"/>
      <c r="CR173" s="216">
        <f>SUM(CP173:CQ173)</f>
        <v>1.6621999999999999</v>
      </c>
      <c r="GC173" s="120"/>
      <c r="GD173" s="120"/>
      <c r="GE173" s="120"/>
      <c r="GF173" s="120"/>
      <c r="GG173" s="120"/>
      <c r="GH173" s="120"/>
      <c r="GI173" s="120"/>
      <c r="GJ173" s="120"/>
      <c r="GK173" s="120"/>
      <c r="GL173" s="120"/>
      <c r="GM173" s="120"/>
      <c r="GN173" s="120"/>
      <c r="GO173" s="120"/>
      <c r="GP173" s="120"/>
      <c r="GQ173" s="120"/>
      <c r="GR173" s="120"/>
      <c r="GS173" s="120"/>
      <c r="GT173" s="120"/>
      <c r="GU173" s="120"/>
      <c r="GV173" s="120"/>
      <c r="GW173" s="120"/>
      <c r="GX173" s="120"/>
      <c r="GY173" s="120"/>
      <c r="GZ173" s="120"/>
      <c r="HA173" s="120"/>
      <c r="HB173" s="120"/>
      <c r="HC173" s="120"/>
      <c r="HD173" s="120"/>
      <c r="HE173" s="120"/>
      <c r="HF173" s="120"/>
      <c r="HG173" s="120"/>
      <c r="HH173" s="120"/>
      <c r="HI173" s="120"/>
      <c r="HJ173" s="120"/>
      <c r="HK173" s="120"/>
      <c r="HL173" s="120"/>
      <c r="HM173" s="120"/>
      <c r="HN173" s="120"/>
      <c r="HO173" s="120"/>
      <c r="HP173" s="120"/>
      <c r="HQ173" s="120"/>
      <c r="HR173" s="120"/>
      <c r="HS173" s="120"/>
      <c r="HT173" s="120"/>
      <c r="HU173" s="120"/>
      <c r="HV173" s="120"/>
      <c r="HW173" s="120"/>
      <c r="HX173" s="120"/>
      <c r="HY173" s="120"/>
      <c r="HZ173" s="120"/>
      <c r="IA173" s="120"/>
      <c r="IB173" s="120"/>
      <c r="IC173" s="120"/>
      <c r="ID173" s="120"/>
      <c r="IE173" s="120"/>
      <c r="IF173" s="120"/>
      <c r="IG173" s="120"/>
      <c r="IH173" s="120"/>
      <c r="II173" s="120"/>
      <c r="IJ173" s="120"/>
      <c r="IK173" s="120"/>
      <c r="IL173" s="120"/>
      <c r="IM173" s="120"/>
      <c r="IN173" s="120"/>
      <c r="IO173" s="120"/>
      <c r="IP173" s="120"/>
      <c r="IQ173" s="120"/>
      <c r="IR173" s="120"/>
      <c r="IS173" s="120"/>
      <c r="IT173" s="120"/>
      <c r="IU173" s="120"/>
      <c r="IV173" s="120"/>
      <c r="IW173" s="120"/>
      <c r="IX173" s="120"/>
      <c r="IY173" s="120"/>
      <c r="IZ173" s="120"/>
      <c r="JA173" s="120"/>
      <c r="JB173" s="120"/>
      <c r="JC173" s="120"/>
      <c r="JD173" s="120"/>
      <c r="JE173" s="120"/>
      <c r="JF173" s="120"/>
      <c r="JG173" s="120"/>
      <c r="JH173" s="120"/>
      <c r="JI173" s="120"/>
      <c r="JJ173" s="120"/>
      <c r="JK173" s="120"/>
      <c r="JL173" s="120"/>
      <c r="JM173" s="120"/>
      <c r="JN173" s="120"/>
      <c r="JO173" s="120"/>
      <c r="JP173" s="120"/>
      <c r="JQ173" s="120"/>
      <c r="JR173" s="120"/>
      <c r="JS173" s="120"/>
      <c r="JT173" s="120"/>
      <c r="JU173" s="120"/>
      <c r="JV173" s="120"/>
      <c r="JW173" s="120"/>
      <c r="JX173" s="120"/>
      <c r="JY173" s="120"/>
      <c r="JZ173" s="120"/>
      <c r="KA173" s="120"/>
      <c r="KB173" s="120"/>
      <c r="KC173" s="120"/>
      <c r="KD173" s="120"/>
      <c r="KE173" s="120"/>
      <c r="KF173" s="120"/>
      <c r="KG173" s="120"/>
      <c r="KH173" s="120"/>
      <c r="KI173" s="120"/>
      <c r="KJ173" s="120"/>
      <c r="KK173" s="120"/>
      <c r="KL173" s="120"/>
      <c r="KM173" s="120"/>
      <c r="KN173" s="120"/>
      <c r="KO173" s="120"/>
      <c r="KP173" s="120"/>
      <c r="KQ173" s="120"/>
      <c r="KR173" s="120"/>
      <c r="KS173" s="120"/>
      <c r="KT173" s="120"/>
      <c r="KU173" s="120"/>
      <c r="KV173" s="120"/>
      <c r="KW173" s="120"/>
      <c r="KX173" s="120"/>
      <c r="KY173" s="120"/>
      <c r="KZ173" s="120"/>
      <c r="LA173" s="120"/>
      <c r="LB173" s="120"/>
      <c r="LC173" s="120"/>
      <c r="LD173" s="120"/>
      <c r="LE173" s="120"/>
      <c r="LF173" s="120"/>
      <c r="LG173" s="120"/>
      <c r="LH173" s="120"/>
      <c r="LI173" s="120"/>
      <c r="LJ173" s="120"/>
      <c r="LK173" s="120"/>
      <c r="LL173" s="120"/>
      <c r="LM173" s="120"/>
      <c r="LN173" s="120"/>
      <c r="LO173" s="120"/>
      <c r="LP173" s="120"/>
      <c r="LQ173" s="120"/>
      <c r="LR173" s="120"/>
      <c r="LS173" s="120"/>
      <c r="LT173" s="120"/>
      <c r="LU173" s="120"/>
      <c r="LV173" s="120"/>
      <c r="LW173" s="120"/>
      <c r="LX173" s="120"/>
      <c r="LY173" s="120"/>
      <c r="LZ173" s="120"/>
      <c r="MA173" s="120"/>
      <c r="MB173" s="120"/>
      <c r="MC173" s="120"/>
      <c r="MD173" s="120"/>
      <c r="ME173" s="120"/>
      <c r="MF173" s="120"/>
      <c r="MG173" s="120"/>
      <c r="MH173" s="120"/>
      <c r="MI173" s="120"/>
      <c r="MJ173" s="120"/>
      <c r="MK173" s="120"/>
      <c r="ML173" s="120"/>
      <c r="MM173" s="120"/>
      <c r="MN173" s="120"/>
      <c r="MO173" s="120"/>
      <c r="MP173" s="120"/>
      <c r="MQ173" s="120"/>
      <c r="MR173" s="120"/>
      <c r="MS173" s="120"/>
      <c r="MT173" s="120"/>
      <c r="MU173" s="120"/>
      <c r="MV173" s="120"/>
      <c r="MW173" s="120"/>
      <c r="MX173" s="120"/>
      <c r="MY173" s="120"/>
      <c r="MZ173" s="120"/>
      <c r="NA173" s="120"/>
      <c r="NB173" s="120"/>
      <c r="NC173" s="120"/>
      <c r="ND173" s="120"/>
      <c r="NE173" s="120"/>
      <c r="NF173" s="120"/>
      <c r="NG173" s="120"/>
      <c r="NH173" s="120"/>
      <c r="NI173" s="120"/>
      <c r="NJ173" s="120"/>
      <c r="NK173" s="120"/>
      <c r="NL173" s="120"/>
      <c r="NM173" s="120"/>
      <c r="NN173" s="120"/>
      <c r="NO173" s="120"/>
      <c r="NP173" s="120"/>
      <c r="NQ173" s="120"/>
      <c r="NR173" s="120"/>
      <c r="NS173" s="120"/>
      <c r="NT173" s="120"/>
      <c r="NU173" s="120"/>
      <c r="NV173" s="120"/>
      <c r="NW173" s="120"/>
      <c r="NX173" s="120"/>
      <c r="NY173" s="120"/>
      <c r="NZ173" s="120"/>
      <c r="OA173" s="120"/>
      <c r="OB173" s="120"/>
      <c r="OC173" s="120"/>
      <c r="OD173" s="120"/>
      <c r="OE173" s="120"/>
      <c r="OF173" s="120"/>
      <c r="OG173" s="120"/>
      <c r="OH173" s="120"/>
      <c r="OI173" s="120"/>
      <c r="OJ173" s="120"/>
      <c r="OK173" s="120"/>
      <c r="OL173" s="120"/>
      <c r="OM173" s="120"/>
      <c r="ON173" s="120"/>
      <c r="OO173" s="120"/>
      <c r="OP173" s="120"/>
      <c r="OQ173" s="120"/>
      <c r="OR173" s="120"/>
      <c r="OS173" s="120"/>
      <c r="OT173" s="120"/>
      <c r="OU173" s="120"/>
      <c r="OV173" s="120"/>
      <c r="OW173" s="120"/>
      <c r="OX173" s="120"/>
      <c r="OY173" s="120"/>
      <c r="OZ173" s="120"/>
      <c r="PA173" s="120"/>
      <c r="PB173" s="120"/>
      <c r="PC173" s="120"/>
      <c r="PD173" s="120"/>
      <c r="PE173" s="120"/>
      <c r="PF173" s="120"/>
      <c r="PG173" s="120"/>
      <c r="PH173" s="120"/>
      <c r="PI173" s="120"/>
      <c r="PJ173" s="120"/>
      <c r="PK173" s="120"/>
      <c r="PL173" s="120"/>
      <c r="PM173" s="120"/>
      <c r="PN173" s="120"/>
      <c r="PO173" s="120"/>
      <c r="PP173" s="120"/>
      <c r="PQ173" s="120"/>
      <c r="PR173" s="120"/>
      <c r="PS173" s="120"/>
      <c r="PT173" s="120"/>
      <c r="PU173" s="120"/>
      <c r="PV173" s="120"/>
      <c r="PW173" s="120"/>
      <c r="PX173" s="120"/>
      <c r="PY173" s="120"/>
      <c r="PZ173" s="120"/>
      <c r="QA173" s="120"/>
      <c r="QB173" s="120"/>
      <c r="QC173" s="120"/>
      <c r="QD173" s="120"/>
      <c r="QE173" s="120"/>
      <c r="QF173" s="120"/>
      <c r="QG173" s="120"/>
      <c r="QH173" s="120"/>
      <c r="QI173" s="120"/>
      <c r="QJ173" s="120"/>
      <c r="QK173" s="120"/>
      <c r="QL173" s="120"/>
      <c r="QM173" s="120"/>
      <c r="QN173" s="120"/>
      <c r="QO173" s="120"/>
      <c r="QP173" s="120"/>
      <c r="QQ173" s="120"/>
      <c r="QR173" s="120"/>
      <c r="QS173" s="120"/>
      <c r="QT173" s="120"/>
      <c r="QU173" s="120"/>
      <c r="QV173" s="120"/>
      <c r="QW173" s="120"/>
      <c r="QX173" s="120"/>
      <c r="QY173" s="120"/>
      <c r="QZ173" s="120"/>
      <c r="RA173" s="120"/>
      <c r="RB173" s="120"/>
      <c r="RC173" s="120"/>
      <c r="RD173" s="120"/>
      <c r="RE173" s="120"/>
      <c r="RF173" s="120"/>
      <c r="RG173" s="120"/>
      <c r="RH173" s="120"/>
      <c r="RI173" s="120"/>
      <c r="RJ173" s="120"/>
      <c r="RK173" s="120"/>
      <c r="RL173" s="120"/>
      <c r="RM173" s="120"/>
      <c r="RN173" s="120"/>
      <c r="RO173" s="120"/>
      <c r="RP173" s="120"/>
      <c r="RQ173" s="120"/>
      <c r="RR173" s="120"/>
      <c r="RS173" s="120"/>
      <c r="RT173" s="120"/>
      <c r="RU173" s="120"/>
      <c r="RV173" s="120"/>
      <c r="RW173" s="120"/>
      <c r="RX173" s="120"/>
      <c r="RY173" s="120"/>
      <c r="RZ173" s="120"/>
      <c r="SA173" s="120"/>
      <c r="SB173" s="120"/>
      <c r="SC173" s="120"/>
      <c r="SD173" s="120"/>
      <c r="SE173" s="120"/>
      <c r="SF173" s="120"/>
      <c r="SG173" s="120"/>
      <c r="SH173" s="120"/>
      <c r="SI173" s="120"/>
      <c r="SJ173" s="120"/>
      <c r="SK173" s="120"/>
      <c r="SL173" s="120"/>
      <c r="SM173" s="120"/>
      <c r="SN173" s="120"/>
      <c r="SO173" s="120"/>
      <c r="SP173" s="120"/>
      <c r="SQ173" s="120"/>
      <c r="SR173" s="120"/>
      <c r="SS173" s="120"/>
      <c r="ST173" s="120"/>
      <c r="SU173" s="120"/>
      <c r="SV173" s="120"/>
      <c r="SW173" s="120"/>
      <c r="SX173" s="120"/>
      <c r="SY173" s="120"/>
      <c r="SZ173" s="120"/>
      <c r="TA173" s="120"/>
      <c r="TB173" s="120"/>
      <c r="TC173" s="120"/>
      <c r="TD173" s="120"/>
      <c r="TE173" s="120"/>
      <c r="TF173" s="120"/>
      <c r="TG173" s="120"/>
      <c r="TH173" s="120"/>
      <c r="TI173" s="120"/>
      <c r="TJ173" s="120"/>
      <c r="TK173" s="120"/>
      <c r="TL173" s="120"/>
      <c r="TM173" s="120"/>
      <c r="TN173" s="120"/>
      <c r="TO173" s="120"/>
      <c r="TP173" s="120"/>
      <c r="TQ173" s="120"/>
      <c r="TR173" s="120"/>
      <c r="TS173" s="120"/>
      <c r="TT173" s="120"/>
      <c r="TU173" s="120"/>
      <c r="TV173" s="120"/>
      <c r="TW173" s="120"/>
      <c r="TX173" s="120"/>
      <c r="TY173" s="120"/>
      <c r="TZ173" s="120"/>
      <c r="UA173" s="120"/>
      <c r="UB173" s="120"/>
      <c r="UC173" s="120"/>
      <c r="UD173" s="120"/>
      <c r="UE173" s="120"/>
      <c r="UF173" s="120"/>
      <c r="UG173" s="120"/>
    </row>
    <row r="174" spans="1:553" x14ac:dyDescent="0.25">
      <c r="A174" s="162" t="s">
        <v>106</v>
      </c>
      <c r="B174" s="31">
        <v>0</v>
      </c>
      <c r="C174" s="31">
        <v>0</v>
      </c>
      <c r="D174" s="31">
        <v>0</v>
      </c>
      <c r="E174" s="31">
        <v>0</v>
      </c>
      <c r="F174" s="31">
        <v>0</v>
      </c>
      <c r="G174" s="31">
        <v>0</v>
      </c>
      <c r="H174" s="31">
        <v>0</v>
      </c>
      <c r="I174" s="31">
        <v>0</v>
      </c>
      <c r="J174" s="31">
        <v>0</v>
      </c>
      <c r="K174" s="127">
        <v>0</v>
      </c>
      <c r="L174" s="127">
        <v>0</v>
      </c>
      <c r="M174" s="85">
        <v>0</v>
      </c>
      <c r="N174" s="85">
        <v>0</v>
      </c>
      <c r="O174" s="85">
        <v>0</v>
      </c>
      <c r="P174" s="85">
        <v>0</v>
      </c>
      <c r="Q174" s="127">
        <v>0</v>
      </c>
      <c r="R174" s="127">
        <v>0</v>
      </c>
      <c r="S174" s="127">
        <v>0</v>
      </c>
      <c r="T174" s="127">
        <v>0</v>
      </c>
      <c r="U174" s="85">
        <v>0</v>
      </c>
      <c r="V174" s="85">
        <v>0</v>
      </c>
      <c r="W174" s="85">
        <v>0</v>
      </c>
      <c r="X174" s="85">
        <v>0</v>
      </c>
      <c r="Y174" s="85">
        <v>0</v>
      </c>
      <c r="Z174" s="85">
        <v>0</v>
      </c>
      <c r="AA174" s="41">
        <v>0</v>
      </c>
      <c r="AB174" s="85">
        <v>0</v>
      </c>
      <c r="AC174" s="85">
        <v>0</v>
      </c>
      <c r="AD174" s="123">
        <f t="shared" si="115"/>
        <v>0</v>
      </c>
      <c r="AE174" s="127">
        <v>0</v>
      </c>
      <c r="AF174" s="127">
        <v>0</v>
      </c>
      <c r="AG174" s="123">
        <f>SUM(AE174:AF174)</f>
        <v>0</v>
      </c>
      <c r="AH174" s="127">
        <v>0</v>
      </c>
      <c r="AI174" s="127">
        <v>0</v>
      </c>
      <c r="AJ174" s="123">
        <f t="shared" ref="AJ174:AJ185" si="125">SUM(AH174:AI174)</f>
        <v>0</v>
      </c>
      <c r="AK174" s="127">
        <v>0</v>
      </c>
      <c r="AL174" s="127">
        <v>0</v>
      </c>
      <c r="AM174" s="123">
        <f t="shared" ref="AM174:AM185" si="126">SUM(AK174:AL174)</f>
        <v>0</v>
      </c>
      <c r="AN174" s="127">
        <v>0</v>
      </c>
      <c r="AO174" s="127">
        <v>0</v>
      </c>
      <c r="AP174" s="123">
        <f t="shared" ref="AP174:AP185" si="127">SUM(AN174:AO174)</f>
        <v>0</v>
      </c>
      <c r="AQ174" s="123">
        <v>0</v>
      </c>
      <c r="AR174" s="123">
        <v>0</v>
      </c>
      <c r="AS174" s="123">
        <v>0</v>
      </c>
      <c r="AT174" s="127">
        <v>0</v>
      </c>
      <c r="AU174" s="127">
        <v>0</v>
      </c>
      <c r="AV174" s="123">
        <f t="shared" ref="AV174:AV185" si="128">SUM(AT174:AU174)</f>
        <v>0</v>
      </c>
      <c r="AW174" s="127">
        <v>0</v>
      </c>
      <c r="AX174" s="127">
        <v>0</v>
      </c>
      <c r="AY174" s="123">
        <f t="shared" si="120"/>
        <v>0</v>
      </c>
      <c r="AZ174" s="127">
        <v>0</v>
      </c>
      <c r="BA174" s="127">
        <v>0</v>
      </c>
      <c r="BB174" s="123">
        <f t="shared" si="121"/>
        <v>0</v>
      </c>
      <c r="BC174" s="127">
        <v>0</v>
      </c>
      <c r="BD174" s="127">
        <v>0</v>
      </c>
      <c r="BE174" s="123">
        <f>SUM(BC174:BD174)</f>
        <v>0</v>
      </c>
      <c r="BF174" s="127">
        <v>0</v>
      </c>
      <c r="BG174" s="127">
        <v>0</v>
      </c>
      <c r="BH174" s="123">
        <f t="shared" si="122"/>
        <v>0</v>
      </c>
      <c r="BI174" s="127">
        <v>0</v>
      </c>
      <c r="BJ174" s="127">
        <v>0</v>
      </c>
      <c r="BK174" s="123">
        <f t="shared" si="123"/>
        <v>0</v>
      </c>
      <c r="BL174" s="140"/>
      <c r="BM174" s="140"/>
      <c r="BN174" s="140"/>
      <c r="BO174" s="142">
        <v>0</v>
      </c>
      <c r="BP174" s="142">
        <v>0</v>
      </c>
      <c r="BQ174" s="140">
        <f t="shared" si="124"/>
        <v>0</v>
      </c>
      <c r="BR174" s="143"/>
      <c r="BS174" s="143"/>
      <c r="BT174" s="147"/>
      <c r="BU174" s="143"/>
      <c r="BV174" s="143"/>
      <c r="BW174" s="147"/>
      <c r="BX174" s="143"/>
      <c r="BY174" s="143"/>
      <c r="BZ174" s="147"/>
      <c r="CA174" s="147"/>
      <c r="CB174" s="147"/>
      <c r="CC174" s="147"/>
      <c r="CD174" s="147"/>
      <c r="CE174" s="147"/>
      <c r="CF174" s="147"/>
      <c r="CG174" s="147"/>
      <c r="CH174" s="147"/>
      <c r="CI174" s="147"/>
      <c r="CJ174" s="147"/>
      <c r="CK174" s="147"/>
      <c r="CL174" s="147"/>
      <c r="CM174" s="147"/>
      <c r="CN174" s="147"/>
      <c r="CO174" s="147"/>
      <c r="CP174" s="147"/>
      <c r="CQ174" s="147"/>
      <c r="CR174" s="147"/>
      <c r="GC174" s="120"/>
      <c r="GD174" s="120"/>
      <c r="GE174" s="120"/>
      <c r="GF174" s="120"/>
      <c r="GG174" s="120"/>
      <c r="GH174" s="120"/>
      <c r="GI174" s="120"/>
      <c r="GJ174" s="120"/>
      <c r="GK174" s="120"/>
      <c r="GL174" s="120"/>
      <c r="GM174" s="120"/>
      <c r="GN174" s="120"/>
      <c r="GO174" s="120"/>
      <c r="GP174" s="120"/>
      <c r="GQ174" s="120"/>
      <c r="GR174" s="120"/>
      <c r="GS174" s="120"/>
      <c r="GT174" s="120"/>
      <c r="GU174" s="120"/>
      <c r="GV174" s="120"/>
      <c r="GW174" s="120"/>
      <c r="GX174" s="120"/>
      <c r="GY174" s="120"/>
      <c r="GZ174" s="120"/>
      <c r="HA174" s="120"/>
      <c r="HB174" s="120"/>
      <c r="HC174" s="120"/>
      <c r="HD174" s="120"/>
      <c r="HE174" s="120"/>
      <c r="HF174" s="120"/>
      <c r="HG174" s="120"/>
      <c r="HH174" s="120"/>
      <c r="HI174" s="120"/>
      <c r="HJ174" s="120"/>
      <c r="HK174" s="120"/>
      <c r="HL174" s="120"/>
      <c r="HM174" s="120"/>
      <c r="HN174" s="120"/>
      <c r="HO174" s="120"/>
      <c r="HP174" s="120"/>
      <c r="HQ174" s="120"/>
      <c r="HR174" s="120"/>
      <c r="HS174" s="120"/>
      <c r="HT174" s="120"/>
      <c r="HU174" s="120"/>
      <c r="HV174" s="120"/>
      <c r="HW174" s="120"/>
      <c r="HX174" s="120"/>
      <c r="HY174" s="120"/>
      <c r="HZ174" s="120"/>
      <c r="IA174" s="120"/>
      <c r="IB174" s="120"/>
      <c r="IC174" s="120"/>
      <c r="ID174" s="120"/>
      <c r="IE174" s="120"/>
      <c r="IF174" s="120"/>
      <c r="IG174" s="120"/>
      <c r="IH174" s="120"/>
      <c r="II174" s="120"/>
      <c r="IJ174" s="120"/>
      <c r="IK174" s="120"/>
      <c r="IL174" s="120"/>
      <c r="IM174" s="120"/>
      <c r="IN174" s="120"/>
      <c r="IO174" s="120"/>
      <c r="IP174" s="120"/>
      <c r="IQ174" s="120"/>
      <c r="IR174" s="120"/>
      <c r="IS174" s="120"/>
      <c r="IT174" s="120"/>
      <c r="IU174" s="120"/>
      <c r="IV174" s="120"/>
      <c r="IW174" s="120"/>
      <c r="IX174" s="120"/>
      <c r="IY174" s="120"/>
      <c r="IZ174" s="120"/>
      <c r="JA174" s="120"/>
      <c r="JB174" s="120"/>
      <c r="JC174" s="120"/>
      <c r="JD174" s="120"/>
      <c r="JE174" s="120"/>
      <c r="JF174" s="120"/>
      <c r="JG174" s="120"/>
      <c r="JH174" s="120"/>
      <c r="JI174" s="120"/>
      <c r="JJ174" s="120"/>
      <c r="JK174" s="120"/>
      <c r="JL174" s="120"/>
      <c r="JM174" s="120"/>
      <c r="JN174" s="120"/>
      <c r="JO174" s="120"/>
      <c r="JP174" s="120"/>
      <c r="JQ174" s="120"/>
      <c r="JR174" s="120"/>
      <c r="JS174" s="120"/>
      <c r="JT174" s="120"/>
      <c r="JU174" s="120"/>
      <c r="JV174" s="120"/>
      <c r="JW174" s="120"/>
      <c r="JX174" s="120"/>
      <c r="JY174" s="120"/>
      <c r="JZ174" s="120"/>
      <c r="KA174" s="120"/>
      <c r="KB174" s="120"/>
      <c r="KC174" s="120"/>
      <c r="KD174" s="120"/>
      <c r="KE174" s="120"/>
      <c r="KF174" s="120"/>
      <c r="KG174" s="120"/>
      <c r="KH174" s="120"/>
      <c r="KI174" s="120"/>
      <c r="KJ174" s="120"/>
      <c r="KK174" s="120"/>
      <c r="KL174" s="120"/>
      <c r="KM174" s="120"/>
      <c r="KN174" s="120"/>
      <c r="KO174" s="120"/>
      <c r="KP174" s="120"/>
      <c r="KQ174" s="120"/>
      <c r="KR174" s="120"/>
      <c r="KS174" s="120"/>
      <c r="KT174" s="120"/>
      <c r="KU174" s="120"/>
      <c r="KV174" s="120"/>
      <c r="KW174" s="120"/>
      <c r="KX174" s="120"/>
      <c r="KY174" s="120"/>
      <c r="KZ174" s="120"/>
      <c r="LA174" s="120"/>
      <c r="LB174" s="120"/>
      <c r="LC174" s="120"/>
      <c r="LD174" s="120"/>
      <c r="LE174" s="120"/>
      <c r="LF174" s="120"/>
      <c r="LG174" s="120"/>
      <c r="LH174" s="120"/>
      <c r="LI174" s="120"/>
      <c r="LJ174" s="120"/>
      <c r="LK174" s="120"/>
      <c r="LL174" s="120"/>
      <c r="LM174" s="120"/>
      <c r="LN174" s="120"/>
      <c r="LO174" s="120"/>
      <c r="LP174" s="120"/>
      <c r="LQ174" s="120"/>
      <c r="LR174" s="120"/>
      <c r="LS174" s="120"/>
      <c r="LT174" s="120"/>
      <c r="LU174" s="120"/>
      <c r="LV174" s="120"/>
      <c r="LW174" s="120"/>
      <c r="LX174" s="120"/>
      <c r="LY174" s="120"/>
      <c r="LZ174" s="120"/>
      <c r="MA174" s="120"/>
      <c r="MB174" s="120"/>
      <c r="MC174" s="120"/>
      <c r="MD174" s="120"/>
      <c r="ME174" s="120"/>
      <c r="MF174" s="120"/>
      <c r="MG174" s="120"/>
      <c r="MH174" s="120"/>
      <c r="MI174" s="120"/>
      <c r="MJ174" s="120"/>
      <c r="MK174" s="120"/>
      <c r="ML174" s="120"/>
      <c r="MM174" s="120"/>
      <c r="MN174" s="120"/>
      <c r="MO174" s="120"/>
      <c r="MP174" s="120"/>
      <c r="MQ174" s="120"/>
      <c r="MR174" s="120"/>
      <c r="MS174" s="120"/>
      <c r="MT174" s="120"/>
      <c r="MU174" s="120"/>
      <c r="MV174" s="120"/>
      <c r="MW174" s="120"/>
      <c r="MX174" s="120"/>
      <c r="MY174" s="120"/>
      <c r="MZ174" s="120"/>
      <c r="NA174" s="120"/>
      <c r="NB174" s="120"/>
      <c r="NC174" s="120"/>
      <c r="ND174" s="120"/>
      <c r="NE174" s="120"/>
      <c r="NF174" s="120"/>
      <c r="NG174" s="120"/>
      <c r="NH174" s="120"/>
      <c r="NI174" s="120"/>
      <c r="NJ174" s="120"/>
      <c r="NK174" s="120"/>
      <c r="NL174" s="120"/>
      <c r="NM174" s="120"/>
      <c r="NN174" s="120"/>
      <c r="NO174" s="120"/>
      <c r="NP174" s="120"/>
      <c r="NQ174" s="120"/>
      <c r="NR174" s="120"/>
      <c r="NS174" s="120"/>
      <c r="NT174" s="120"/>
      <c r="NU174" s="120"/>
      <c r="NV174" s="120"/>
      <c r="NW174" s="120"/>
      <c r="NX174" s="120"/>
      <c r="NY174" s="120"/>
      <c r="NZ174" s="120"/>
      <c r="OA174" s="120"/>
      <c r="OB174" s="120"/>
      <c r="OC174" s="120"/>
      <c r="OD174" s="120"/>
      <c r="OE174" s="120"/>
      <c r="OF174" s="120"/>
      <c r="OG174" s="120"/>
      <c r="OH174" s="120"/>
      <c r="OI174" s="120"/>
      <c r="OJ174" s="120"/>
      <c r="OK174" s="120"/>
      <c r="OL174" s="120"/>
      <c r="OM174" s="120"/>
      <c r="ON174" s="120"/>
      <c r="OO174" s="120"/>
      <c r="OP174" s="120"/>
      <c r="OQ174" s="120"/>
      <c r="OR174" s="120"/>
      <c r="OS174" s="120"/>
      <c r="OT174" s="120"/>
      <c r="OU174" s="120"/>
      <c r="OV174" s="120"/>
      <c r="OW174" s="120"/>
      <c r="OX174" s="120"/>
      <c r="OY174" s="120"/>
      <c r="OZ174" s="120"/>
      <c r="PA174" s="120"/>
      <c r="PB174" s="120"/>
      <c r="PC174" s="120"/>
      <c r="PD174" s="120"/>
      <c r="PE174" s="120"/>
      <c r="PF174" s="120"/>
      <c r="PG174" s="120"/>
      <c r="PH174" s="120"/>
      <c r="PI174" s="120"/>
      <c r="PJ174" s="120"/>
      <c r="PK174" s="120"/>
      <c r="PL174" s="120"/>
      <c r="PM174" s="120"/>
      <c r="PN174" s="120"/>
      <c r="PO174" s="120"/>
      <c r="PP174" s="120"/>
      <c r="PQ174" s="120"/>
      <c r="PR174" s="120"/>
      <c r="PS174" s="120"/>
      <c r="PT174" s="120"/>
      <c r="PU174" s="120"/>
      <c r="PV174" s="120"/>
      <c r="PW174" s="120"/>
      <c r="PX174" s="120"/>
      <c r="PY174" s="120"/>
      <c r="PZ174" s="120"/>
      <c r="QA174" s="120"/>
      <c r="QB174" s="120"/>
      <c r="QC174" s="120"/>
      <c r="QD174" s="120"/>
      <c r="QE174" s="120"/>
      <c r="QF174" s="120"/>
      <c r="QG174" s="120"/>
      <c r="QH174" s="120"/>
      <c r="QI174" s="120"/>
      <c r="QJ174" s="120"/>
      <c r="QK174" s="120"/>
      <c r="QL174" s="120"/>
      <c r="QM174" s="120"/>
      <c r="QN174" s="120"/>
      <c r="QO174" s="120"/>
      <c r="QP174" s="120"/>
      <c r="QQ174" s="120"/>
      <c r="QR174" s="120"/>
      <c r="QS174" s="120"/>
      <c r="QT174" s="120"/>
      <c r="QU174" s="120"/>
      <c r="QV174" s="120"/>
      <c r="QW174" s="120"/>
      <c r="QX174" s="120"/>
      <c r="QY174" s="120"/>
      <c r="QZ174" s="120"/>
      <c r="RA174" s="120"/>
      <c r="RB174" s="120"/>
      <c r="RC174" s="120"/>
      <c r="RD174" s="120"/>
      <c r="RE174" s="120"/>
      <c r="RF174" s="120"/>
      <c r="RG174" s="120"/>
      <c r="RH174" s="120"/>
      <c r="RI174" s="120"/>
      <c r="RJ174" s="120"/>
      <c r="RK174" s="120"/>
      <c r="RL174" s="120"/>
      <c r="RM174" s="120"/>
      <c r="RN174" s="120"/>
      <c r="RO174" s="120"/>
      <c r="RP174" s="120"/>
      <c r="RQ174" s="120"/>
      <c r="RR174" s="120"/>
      <c r="RS174" s="120"/>
      <c r="RT174" s="120"/>
      <c r="RU174" s="120"/>
      <c r="RV174" s="120"/>
      <c r="RW174" s="120"/>
      <c r="RX174" s="120"/>
      <c r="RY174" s="120"/>
      <c r="RZ174" s="120"/>
      <c r="SA174" s="120"/>
      <c r="SB174" s="120"/>
      <c r="SC174" s="120"/>
      <c r="SD174" s="120"/>
      <c r="SE174" s="120"/>
      <c r="SF174" s="120"/>
      <c r="SG174" s="120"/>
      <c r="SH174" s="120"/>
      <c r="SI174" s="120"/>
      <c r="SJ174" s="120"/>
      <c r="SK174" s="120"/>
      <c r="SL174" s="120"/>
      <c r="SM174" s="120"/>
      <c r="SN174" s="120"/>
      <c r="SO174" s="120"/>
      <c r="SP174" s="120"/>
      <c r="SQ174" s="120"/>
      <c r="SR174" s="120"/>
      <c r="SS174" s="120"/>
      <c r="ST174" s="120"/>
      <c r="SU174" s="120"/>
      <c r="SV174" s="120"/>
      <c r="SW174" s="120"/>
      <c r="SX174" s="120"/>
      <c r="SY174" s="120"/>
      <c r="SZ174" s="120"/>
      <c r="TA174" s="120"/>
      <c r="TB174" s="120"/>
      <c r="TC174" s="120"/>
      <c r="TD174" s="120"/>
      <c r="TE174" s="120"/>
      <c r="TF174" s="120"/>
      <c r="TG174" s="120"/>
      <c r="TH174" s="120"/>
      <c r="TI174" s="120"/>
      <c r="TJ174" s="120"/>
      <c r="TK174" s="120"/>
      <c r="TL174" s="120"/>
      <c r="TM174" s="120"/>
      <c r="TN174" s="120"/>
      <c r="TO174" s="120"/>
      <c r="TP174" s="120"/>
      <c r="TQ174" s="120"/>
      <c r="TR174" s="120"/>
      <c r="TS174" s="120"/>
      <c r="TT174" s="120"/>
      <c r="TU174" s="120"/>
      <c r="TV174" s="120"/>
      <c r="TW174" s="120"/>
      <c r="TX174" s="120"/>
      <c r="TY174" s="120"/>
      <c r="TZ174" s="120"/>
      <c r="UA174" s="120"/>
      <c r="UB174" s="120"/>
      <c r="UC174" s="120"/>
      <c r="UD174" s="120"/>
      <c r="UE174" s="120"/>
      <c r="UF174" s="120"/>
      <c r="UG174" s="120"/>
    </row>
    <row r="175" spans="1:553" x14ac:dyDescent="0.25">
      <c r="A175" s="162" t="s">
        <v>107</v>
      </c>
      <c r="B175" s="31">
        <v>0</v>
      </c>
      <c r="C175" s="31">
        <v>7.4999999999999997E-2</v>
      </c>
      <c r="D175" s="31">
        <v>7.4999999999999997E-2</v>
      </c>
      <c r="E175" s="31">
        <v>0</v>
      </c>
      <c r="F175" s="31">
        <v>8.6499999999999994E-2</v>
      </c>
      <c r="G175" s="31">
        <v>8.6499999999999994E-2</v>
      </c>
      <c r="H175" s="31">
        <v>0</v>
      </c>
      <c r="I175" s="31">
        <v>0</v>
      </c>
      <c r="J175" s="31">
        <v>1E-4</v>
      </c>
      <c r="K175" s="127">
        <v>1E-4</v>
      </c>
      <c r="L175" s="127">
        <v>0</v>
      </c>
      <c r="M175" s="85">
        <v>0</v>
      </c>
      <c r="N175" s="85">
        <v>0</v>
      </c>
      <c r="O175" s="85">
        <v>0</v>
      </c>
      <c r="P175" s="85"/>
      <c r="Q175" s="127">
        <v>0</v>
      </c>
      <c r="R175" s="127">
        <v>1E-4</v>
      </c>
      <c r="S175" s="127">
        <v>1E-4</v>
      </c>
      <c r="T175" s="127">
        <v>0</v>
      </c>
      <c r="U175" s="85">
        <v>1E-4</v>
      </c>
      <c r="V175" s="85">
        <v>0</v>
      </c>
      <c r="W175" s="85">
        <f>V175+U175</f>
        <v>1E-4</v>
      </c>
      <c r="X175" s="85">
        <v>0</v>
      </c>
      <c r="Y175" s="85">
        <v>0</v>
      </c>
      <c r="Z175" s="85">
        <v>0</v>
      </c>
      <c r="AA175" s="41">
        <v>0</v>
      </c>
      <c r="AB175" s="85">
        <v>1E-4</v>
      </c>
      <c r="AC175" s="85">
        <v>0</v>
      </c>
      <c r="AD175" s="123">
        <f t="shared" si="115"/>
        <v>1E-4</v>
      </c>
      <c r="AE175" s="127">
        <v>1E-4</v>
      </c>
      <c r="AF175" s="127">
        <v>0</v>
      </c>
      <c r="AG175" s="123">
        <f>SUM(AE175:AF175)</f>
        <v>1E-4</v>
      </c>
      <c r="AH175" s="127">
        <v>0</v>
      </c>
      <c r="AI175" s="127">
        <v>0</v>
      </c>
      <c r="AJ175" s="123">
        <f t="shared" si="125"/>
        <v>0</v>
      </c>
      <c r="AK175" s="127">
        <v>0.08</v>
      </c>
      <c r="AL175" s="127">
        <v>0</v>
      </c>
      <c r="AM175" s="123">
        <f t="shared" si="126"/>
        <v>0.08</v>
      </c>
      <c r="AN175" s="127">
        <v>0</v>
      </c>
      <c r="AO175" s="127">
        <v>0</v>
      </c>
      <c r="AP175" s="123">
        <f t="shared" si="127"/>
        <v>0</v>
      </c>
      <c r="AQ175" s="123">
        <v>0</v>
      </c>
      <c r="AR175" s="123">
        <v>0</v>
      </c>
      <c r="AS175" s="123">
        <v>0</v>
      </c>
      <c r="AT175" s="127">
        <v>0.16</v>
      </c>
      <c r="AU175" s="127">
        <v>0</v>
      </c>
      <c r="AV175" s="123">
        <f t="shared" si="128"/>
        <v>0.16</v>
      </c>
      <c r="AW175" s="127">
        <v>0.16</v>
      </c>
      <c r="AX175" s="127">
        <v>0</v>
      </c>
      <c r="AY175" s="123">
        <f t="shared" si="120"/>
        <v>0.16</v>
      </c>
      <c r="AZ175" s="219">
        <v>0</v>
      </c>
      <c r="BA175" s="219">
        <v>0</v>
      </c>
      <c r="BB175" s="123">
        <f t="shared" si="121"/>
        <v>0</v>
      </c>
      <c r="BC175" s="123">
        <v>0</v>
      </c>
      <c r="BD175" s="123">
        <v>0</v>
      </c>
      <c r="BE175" s="123">
        <v>0</v>
      </c>
      <c r="BF175" s="219">
        <v>0.01</v>
      </c>
      <c r="BG175" s="219">
        <v>0</v>
      </c>
      <c r="BH175" s="226">
        <f t="shared" si="122"/>
        <v>0.01</v>
      </c>
      <c r="BI175" s="216">
        <v>1E-4</v>
      </c>
      <c r="BJ175" s="216">
        <v>0</v>
      </c>
      <c r="BK175" s="217">
        <f t="shared" si="123"/>
        <v>1E-4</v>
      </c>
      <c r="BL175" s="216"/>
      <c r="BM175" s="216"/>
      <c r="BN175" s="217"/>
      <c r="BO175" s="216">
        <v>1E-4</v>
      </c>
      <c r="BP175" s="216">
        <v>0</v>
      </c>
      <c r="BQ175" s="217">
        <f t="shared" si="124"/>
        <v>1E-4</v>
      </c>
      <c r="BR175" s="216"/>
      <c r="BS175" s="216"/>
      <c r="BT175" s="217"/>
      <c r="BU175" s="216"/>
      <c r="BV175" s="216"/>
      <c r="BW175" s="217"/>
      <c r="BX175" s="216"/>
      <c r="BY175" s="216"/>
      <c r="BZ175" s="217"/>
      <c r="CA175" s="216"/>
      <c r="CB175" s="216"/>
      <c r="CC175" s="217"/>
      <c r="CD175" s="216"/>
      <c r="CE175" s="216"/>
      <c r="CF175" s="216"/>
      <c r="CG175" s="216"/>
      <c r="CH175" s="216"/>
      <c r="CI175" s="217"/>
      <c r="CJ175" s="216"/>
      <c r="CK175" s="216"/>
      <c r="CL175" s="216"/>
      <c r="CM175" s="216"/>
      <c r="CN175" s="216"/>
      <c r="CO175" s="216"/>
      <c r="CP175" s="216"/>
      <c r="CQ175" s="216"/>
      <c r="CR175" s="216"/>
      <c r="GC175" s="120"/>
      <c r="GD175" s="120"/>
      <c r="GE175" s="120"/>
      <c r="GF175" s="120"/>
      <c r="GG175" s="120"/>
      <c r="GH175" s="120"/>
      <c r="GI175" s="120"/>
      <c r="GJ175" s="120"/>
      <c r="GK175" s="120"/>
      <c r="GL175" s="120"/>
      <c r="GM175" s="120"/>
      <c r="GN175" s="120"/>
      <c r="GO175" s="120"/>
      <c r="GP175" s="120"/>
      <c r="GQ175" s="120"/>
      <c r="GR175" s="120"/>
      <c r="GS175" s="120"/>
      <c r="GT175" s="120"/>
      <c r="GU175" s="120"/>
      <c r="GV175" s="120"/>
      <c r="GW175" s="120"/>
      <c r="GX175" s="120"/>
      <c r="GY175" s="120"/>
      <c r="GZ175" s="120"/>
      <c r="HA175" s="120"/>
      <c r="HB175" s="120"/>
      <c r="HC175" s="120"/>
      <c r="HD175" s="120"/>
      <c r="HE175" s="120"/>
      <c r="HF175" s="120"/>
      <c r="HG175" s="120"/>
      <c r="HH175" s="120"/>
      <c r="HI175" s="120"/>
      <c r="HJ175" s="120"/>
      <c r="HK175" s="120"/>
      <c r="HL175" s="120"/>
      <c r="HM175" s="120"/>
      <c r="HN175" s="120"/>
      <c r="HO175" s="120"/>
      <c r="HP175" s="120"/>
      <c r="HQ175" s="120"/>
      <c r="HR175" s="120"/>
      <c r="HS175" s="120"/>
      <c r="HT175" s="120"/>
      <c r="HU175" s="120"/>
      <c r="HV175" s="120"/>
      <c r="HW175" s="120"/>
      <c r="HX175" s="120"/>
      <c r="HY175" s="120"/>
      <c r="HZ175" s="120"/>
      <c r="IA175" s="120"/>
      <c r="IB175" s="120"/>
      <c r="IC175" s="120"/>
      <c r="ID175" s="120"/>
      <c r="IE175" s="120"/>
      <c r="IF175" s="120"/>
      <c r="IG175" s="120"/>
      <c r="IH175" s="120"/>
      <c r="II175" s="120"/>
      <c r="IJ175" s="120"/>
      <c r="IK175" s="120"/>
      <c r="IL175" s="120"/>
      <c r="IM175" s="120"/>
      <c r="IN175" s="120"/>
      <c r="IO175" s="120"/>
      <c r="IP175" s="120"/>
      <c r="IQ175" s="120"/>
      <c r="IR175" s="120"/>
      <c r="IS175" s="120"/>
      <c r="IT175" s="120"/>
      <c r="IU175" s="120"/>
      <c r="IV175" s="120"/>
      <c r="IW175" s="120"/>
      <c r="IX175" s="120"/>
      <c r="IY175" s="120"/>
      <c r="IZ175" s="120"/>
      <c r="JA175" s="120"/>
      <c r="JB175" s="120"/>
      <c r="JC175" s="120"/>
      <c r="JD175" s="120"/>
      <c r="JE175" s="120"/>
      <c r="JF175" s="120"/>
      <c r="JG175" s="120"/>
      <c r="JH175" s="120"/>
      <c r="JI175" s="120"/>
      <c r="JJ175" s="120"/>
      <c r="JK175" s="120"/>
      <c r="JL175" s="120"/>
      <c r="JM175" s="120"/>
      <c r="JN175" s="120"/>
      <c r="JO175" s="120"/>
      <c r="JP175" s="120"/>
      <c r="JQ175" s="120"/>
      <c r="JR175" s="120"/>
      <c r="JS175" s="120"/>
      <c r="JT175" s="120"/>
      <c r="JU175" s="120"/>
      <c r="JV175" s="120"/>
      <c r="JW175" s="120"/>
      <c r="JX175" s="120"/>
      <c r="JY175" s="120"/>
      <c r="JZ175" s="120"/>
      <c r="KA175" s="120"/>
      <c r="KB175" s="120"/>
      <c r="KC175" s="120"/>
      <c r="KD175" s="120"/>
      <c r="KE175" s="120"/>
      <c r="KF175" s="120"/>
      <c r="KG175" s="120"/>
      <c r="KH175" s="120"/>
      <c r="KI175" s="120"/>
      <c r="KJ175" s="120"/>
      <c r="KK175" s="120"/>
      <c r="KL175" s="120"/>
      <c r="KM175" s="120"/>
      <c r="KN175" s="120"/>
      <c r="KO175" s="120"/>
      <c r="KP175" s="120"/>
      <c r="KQ175" s="120"/>
      <c r="KR175" s="120"/>
      <c r="KS175" s="120"/>
      <c r="KT175" s="120"/>
      <c r="KU175" s="120"/>
      <c r="KV175" s="120"/>
      <c r="KW175" s="120"/>
      <c r="KX175" s="120"/>
      <c r="KY175" s="120"/>
      <c r="KZ175" s="120"/>
      <c r="LA175" s="120"/>
      <c r="LB175" s="120"/>
      <c r="LC175" s="120"/>
      <c r="LD175" s="120"/>
      <c r="LE175" s="120"/>
      <c r="LF175" s="120"/>
      <c r="LG175" s="120"/>
      <c r="LH175" s="120"/>
      <c r="LI175" s="120"/>
      <c r="LJ175" s="120"/>
      <c r="LK175" s="120"/>
      <c r="LL175" s="120"/>
      <c r="LM175" s="120"/>
      <c r="LN175" s="120"/>
      <c r="LO175" s="120"/>
      <c r="LP175" s="120"/>
      <c r="LQ175" s="120"/>
      <c r="LR175" s="120"/>
      <c r="LS175" s="120"/>
      <c r="LT175" s="120"/>
      <c r="LU175" s="120"/>
      <c r="LV175" s="120"/>
      <c r="LW175" s="120"/>
      <c r="LX175" s="120"/>
      <c r="LY175" s="120"/>
      <c r="LZ175" s="120"/>
      <c r="MA175" s="120"/>
      <c r="MB175" s="120"/>
      <c r="MC175" s="120"/>
      <c r="MD175" s="120"/>
      <c r="ME175" s="120"/>
      <c r="MF175" s="120"/>
      <c r="MG175" s="120"/>
      <c r="MH175" s="120"/>
      <c r="MI175" s="120"/>
      <c r="MJ175" s="120"/>
      <c r="MK175" s="120"/>
      <c r="ML175" s="120"/>
      <c r="MM175" s="120"/>
      <c r="MN175" s="120"/>
      <c r="MO175" s="120"/>
      <c r="MP175" s="120"/>
      <c r="MQ175" s="120"/>
      <c r="MR175" s="120"/>
      <c r="MS175" s="120"/>
      <c r="MT175" s="120"/>
      <c r="MU175" s="120"/>
      <c r="MV175" s="120"/>
      <c r="MW175" s="120"/>
      <c r="MX175" s="120"/>
      <c r="MY175" s="120"/>
      <c r="MZ175" s="120"/>
      <c r="NA175" s="120"/>
      <c r="NB175" s="120"/>
      <c r="NC175" s="120"/>
      <c r="ND175" s="120"/>
      <c r="NE175" s="120"/>
      <c r="NF175" s="120"/>
      <c r="NG175" s="120"/>
      <c r="NH175" s="120"/>
      <c r="NI175" s="120"/>
      <c r="NJ175" s="120"/>
      <c r="NK175" s="120"/>
      <c r="NL175" s="120"/>
      <c r="NM175" s="120"/>
      <c r="NN175" s="120"/>
      <c r="NO175" s="120"/>
      <c r="NP175" s="120"/>
      <c r="NQ175" s="120"/>
      <c r="NR175" s="120"/>
      <c r="NS175" s="120"/>
      <c r="NT175" s="120"/>
      <c r="NU175" s="120"/>
      <c r="NV175" s="120"/>
      <c r="NW175" s="120"/>
      <c r="NX175" s="120"/>
      <c r="NY175" s="120"/>
      <c r="NZ175" s="120"/>
      <c r="OA175" s="120"/>
      <c r="OB175" s="120"/>
      <c r="OC175" s="120"/>
      <c r="OD175" s="120"/>
      <c r="OE175" s="120"/>
      <c r="OF175" s="120"/>
      <c r="OG175" s="120"/>
      <c r="OH175" s="120"/>
      <c r="OI175" s="120"/>
      <c r="OJ175" s="120"/>
      <c r="OK175" s="120"/>
      <c r="OL175" s="120"/>
      <c r="OM175" s="120"/>
      <c r="ON175" s="120"/>
      <c r="OO175" s="120"/>
      <c r="OP175" s="120"/>
      <c r="OQ175" s="120"/>
      <c r="OR175" s="120"/>
      <c r="OS175" s="120"/>
      <c r="OT175" s="120"/>
      <c r="OU175" s="120"/>
      <c r="OV175" s="120"/>
      <c r="OW175" s="120"/>
      <c r="OX175" s="120"/>
      <c r="OY175" s="120"/>
      <c r="OZ175" s="120"/>
      <c r="PA175" s="120"/>
      <c r="PB175" s="120"/>
      <c r="PC175" s="120"/>
      <c r="PD175" s="120"/>
      <c r="PE175" s="120"/>
      <c r="PF175" s="120"/>
      <c r="PG175" s="120"/>
      <c r="PH175" s="120"/>
      <c r="PI175" s="120"/>
      <c r="PJ175" s="120"/>
      <c r="PK175" s="120"/>
      <c r="PL175" s="120"/>
      <c r="PM175" s="120"/>
      <c r="PN175" s="120"/>
      <c r="PO175" s="120"/>
      <c r="PP175" s="120"/>
      <c r="PQ175" s="120"/>
      <c r="PR175" s="120"/>
      <c r="PS175" s="120"/>
      <c r="PT175" s="120"/>
      <c r="PU175" s="120"/>
      <c r="PV175" s="120"/>
      <c r="PW175" s="120"/>
      <c r="PX175" s="120"/>
      <c r="PY175" s="120"/>
      <c r="PZ175" s="120"/>
      <c r="QA175" s="120"/>
      <c r="QB175" s="120"/>
      <c r="QC175" s="120"/>
      <c r="QD175" s="120"/>
      <c r="QE175" s="120"/>
      <c r="QF175" s="120"/>
      <c r="QG175" s="120"/>
      <c r="QH175" s="120"/>
      <c r="QI175" s="120"/>
      <c r="QJ175" s="120"/>
      <c r="QK175" s="120"/>
      <c r="QL175" s="120"/>
      <c r="QM175" s="120"/>
      <c r="QN175" s="120"/>
      <c r="QO175" s="120"/>
      <c r="QP175" s="120"/>
      <c r="QQ175" s="120"/>
      <c r="QR175" s="120"/>
      <c r="QS175" s="120"/>
      <c r="QT175" s="120"/>
      <c r="QU175" s="120"/>
      <c r="QV175" s="120"/>
      <c r="QW175" s="120"/>
      <c r="QX175" s="120"/>
      <c r="QY175" s="120"/>
      <c r="QZ175" s="120"/>
      <c r="RA175" s="120"/>
      <c r="RB175" s="120"/>
      <c r="RC175" s="120"/>
      <c r="RD175" s="120"/>
      <c r="RE175" s="120"/>
      <c r="RF175" s="120"/>
      <c r="RG175" s="120"/>
      <c r="RH175" s="120"/>
      <c r="RI175" s="120"/>
      <c r="RJ175" s="120"/>
      <c r="RK175" s="120"/>
      <c r="RL175" s="120"/>
      <c r="RM175" s="120"/>
      <c r="RN175" s="120"/>
      <c r="RO175" s="120"/>
      <c r="RP175" s="120"/>
      <c r="RQ175" s="120"/>
      <c r="RR175" s="120"/>
      <c r="RS175" s="120"/>
      <c r="RT175" s="120"/>
      <c r="RU175" s="120"/>
      <c r="RV175" s="120"/>
      <c r="RW175" s="120"/>
      <c r="RX175" s="120"/>
      <c r="RY175" s="120"/>
      <c r="RZ175" s="120"/>
      <c r="SA175" s="120"/>
      <c r="SB175" s="120"/>
      <c r="SC175" s="120"/>
      <c r="SD175" s="120"/>
      <c r="SE175" s="120"/>
      <c r="SF175" s="120"/>
      <c r="SG175" s="120"/>
      <c r="SH175" s="120"/>
      <c r="SI175" s="120"/>
      <c r="SJ175" s="120"/>
      <c r="SK175" s="120"/>
      <c r="SL175" s="120"/>
      <c r="SM175" s="120"/>
      <c r="SN175" s="120"/>
      <c r="SO175" s="120"/>
      <c r="SP175" s="120"/>
      <c r="SQ175" s="120"/>
      <c r="SR175" s="120"/>
      <c r="SS175" s="120"/>
      <c r="ST175" s="120"/>
      <c r="SU175" s="120"/>
      <c r="SV175" s="120"/>
      <c r="SW175" s="120"/>
      <c r="SX175" s="120"/>
      <c r="SY175" s="120"/>
      <c r="SZ175" s="120"/>
      <c r="TA175" s="120"/>
      <c r="TB175" s="120"/>
      <c r="TC175" s="120"/>
      <c r="TD175" s="120"/>
      <c r="TE175" s="120"/>
      <c r="TF175" s="120"/>
      <c r="TG175" s="120"/>
      <c r="TH175" s="120"/>
      <c r="TI175" s="120"/>
      <c r="TJ175" s="120"/>
      <c r="TK175" s="120"/>
      <c r="TL175" s="120"/>
      <c r="TM175" s="120"/>
      <c r="TN175" s="120"/>
      <c r="TO175" s="120"/>
      <c r="TP175" s="120"/>
      <c r="TQ175" s="120"/>
      <c r="TR175" s="120"/>
      <c r="TS175" s="120"/>
      <c r="TT175" s="120"/>
      <c r="TU175" s="120"/>
      <c r="TV175" s="120"/>
      <c r="TW175" s="120"/>
      <c r="TX175" s="120"/>
      <c r="TY175" s="120"/>
      <c r="TZ175" s="120"/>
      <c r="UA175" s="120"/>
      <c r="UB175" s="120"/>
      <c r="UC175" s="120"/>
      <c r="UD175" s="120"/>
      <c r="UE175" s="120"/>
      <c r="UF175" s="120"/>
      <c r="UG175" s="120"/>
    </row>
    <row r="176" spans="1:553" ht="34.5" customHeight="1" x14ac:dyDescent="0.25">
      <c r="A176" s="163" t="s">
        <v>108</v>
      </c>
      <c r="B176" s="31">
        <v>0.2487</v>
      </c>
      <c r="C176" s="31">
        <v>0</v>
      </c>
      <c r="D176" s="31">
        <v>0.2487</v>
      </c>
      <c r="E176" s="31">
        <v>0.3105</v>
      </c>
      <c r="F176" s="31">
        <v>1E-4</v>
      </c>
      <c r="G176" s="31">
        <v>0.31059999999999999</v>
      </c>
      <c r="H176" s="31">
        <v>0</v>
      </c>
      <c r="I176" s="31">
        <v>0.2535</v>
      </c>
      <c r="J176" s="31">
        <v>1E-4</v>
      </c>
      <c r="K176" s="127">
        <v>0.25359999999999999</v>
      </c>
      <c r="L176" s="127">
        <v>0</v>
      </c>
      <c r="M176" s="85">
        <v>0.21729999999999999</v>
      </c>
      <c r="N176" s="85">
        <v>0</v>
      </c>
      <c r="O176" s="85">
        <f>N176+M176</f>
        <v>0.21729999999999999</v>
      </c>
      <c r="P176" s="85"/>
      <c r="Q176" s="127">
        <v>0.26350000000000001</v>
      </c>
      <c r="R176" s="127">
        <v>1E-4</v>
      </c>
      <c r="S176" s="127">
        <v>0.2636</v>
      </c>
      <c r="T176" s="127">
        <v>0</v>
      </c>
      <c r="U176" s="85">
        <v>0.12139999999999999</v>
      </c>
      <c r="V176" s="85">
        <v>1E-4</v>
      </c>
      <c r="W176" s="85">
        <f>V176+U176</f>
        <v>0.1215</v>
      </c>
      <c r="X176" s="85">
        <v>0</v>
      </c>
      <c r="Y176" s="85">
        <v>0.1308</v>
      </c>
      <c r="Z176" s="85">
        <v>0</v>
      </c>
      <c r="AA176" s="41">
        <f>SUM(Y176:Z176)</f>
        <v>0.1308</v>
      </c>
      <c r="AB176" s="85">
        <v>1E-4</v>
      </c>
      <c r="AC176" s="85">
        <v>0</v>
      </c>
      <c r="AD176" s="123">
        <f t="shared" si="115"/>
        <v>1E-4</v>
      </c>
      <c r="AE176" s="127">
        <v>1E-4</v>
      </c>
      <c r="AF176" s="127">
        <v>0</v>
      </c>
      <c r="AG176" s="123">
        <f>SUM(AE176:AF176)</f>
        <v>1E-4</v>
      </c>
      <c r="AH176" s="127">
        <v>0</v>
      </c>
      <c r="AI176" s="127">
        <v>0</v>
      </c>
      <c r="AJ176" s="123">
        <f t="shared" si="125"/>
        <v>0</v>
      </c>
      <c r="AK176" s="127">
        <v>1E-4</v>
      </c>
      <c r="AL176" s="127">
        <v>0</v>
      </c>
      <c r="AM176" s="123">
        <f t="shared" si="126"/>
        <v>1E-4</v>
      </c>
      <c r="AN176" s="127">
        <v>0</v>
      </c>
      <c r="AO176" s="127">
        <v>0</v>
      </c>
      <c r="AP176" s="123">
        <f t="shared" si="127"/>
        <v>0</v>
      </c>
      <c r="AQ176" s="127">
        <v>0</v>
      </c>
      <c r="AR176" s="127">
        <v>0</v>
      </c>
      <c r="AS176" s="123">
        <f>SUM(AQ176:AR176)</f>
        <v>0</v>
      </c>
      <c r="AT176" s="127">
        <v>0</v>
      </c>
      <c r="AU176" s="127">
        <v>0</v>
      </c>
      <c r="AV176" s="123">
        <f t="shared" si="128"/>
        <v>0</v>
      </c>
      <c r="AW176" s="127">
        <v>0</v>
      </c>
      <c r="AX176" s="127">
        <v>0</v>
      </c>
      <c r="AY176" s="123">
        <f t="shared" si="120"/>
        <v>0</v>
      </c>
      <c r="AZ176" s="127">
        <v>0</v>
      </c>
      <c r="BA176" s="127">
        <v>0</v>
      </c>
      <c r="BB176" s="123">
        <f t="shared" si="121"/>
        <v>0</v>
      </c>
      <c r="BC176" s="127">
        <v>0</v>
      </c>
      <c r="BD176" s="127">
        <v>0</v>
      </c>
      <c r="BE176" s="123">
        <f>SUM(BC176:BD176)</f>
        <v>0</v>
      </c>
      <c r="BF176" s="127">
        <v>0</v>
      </c>
      <c r="BG176" s="127">
        <v>0</v>
      </c>
      <c r="BH176" s="123">
        <f t="shared" si="122"/>
        <v>0</v>
      </c>
      <c r="BI176" s="127">
        <v>0</v>
      </c>
      <c r="BJ176" s="127">
        <v>0</v>
      </c>
      <c r="BK176" s="123">
        <f t="shared" si="123"/>
        <v>0</v>
      </c>
      <c r="BL176" s="123">
        <v>0</v>
      </c>
      <c r="BM176" s="123">
        <v>0</v>
      </c>
      <c r="BN176" s="123">
        <v>0</v>
      </c>
      <c r="BO176" s="127">
        <v>0</v>
      </c>
      <c r="BP176" s="127">
        <v>0</v>
      </c>
      <c r="BQ176" s="123">
        <f t="shared" si="124"/>
        <v>0</v>
      </c>
      <c r="BR176" s="221">
        <v>0</v>
      </c>
      <c r="BS176" s="221">
        <v>0</v>
      </c>
      <c r="BT176" s="221">
        <v>0</v>
      </c>
      <c r="BU176" s="221"/>
      <c r="BV176" s="221"/>
      <c r="BW176" s="221"/>
      <c r="BX176" s="221">
        <v>1E-4</v>
      </c>
      <c r="BY176" s="221">
        <v>0</v>
      </c>
      <c r="BZ176" s="226">
        <f>SUM(BX176:BY176)</f>
        <v>1E-4</v>
      </c>
      <c r="CA176" s="143"/>
      <c r="CB176" s="143"/>
      <c r="CC176" s="147"/>
      <c r="CD176" s="143"/>
      <c r="CE176" s="143"/>
      <c r="CF176" s="143"/>
      <c r="CG176" s="143"/>
      <c r="CH176" s="143"/>
      <c r="CI176" s="147"/>
      <c r="CJ176" s="143"/>
      <c r="CK176" s="143"/>
      <c r="CL176" s="143"/>
      <c r="CM176" s="143"/>
      <c r="CN176" s="143"/>
      <c r="CO176" s="143"/>
      <c r="CP176" s="143"/>
      <c r="CQ176" s="143"/>
      <c r="CR176" s="143"/>
      <c r="GC176" s="120"/>
      <c r="GD176" s="120"/>
      <c r="GE176" s="120"/>
      <c r="GF176" s="120"/>
      <c r="GG176" s="120"/>
      <c r="GH176" s="120"/>
      <c r="GI176" s="120"/>
      <c r="GJ176" s="120"/>
      <c r="GK176" s="120"/>
      <c r="GL176" s="120"/>
      <c r="GM176" s="120"/>
      <c r="GN176" s="120"/>
      <c r="GO176" s="120"/>
      <c r="GP176" s="120"/>
      <c r="GQ176" s="120"/>
      <c r="GR176" s="120"/>
      <c r="GS176" s="120"/>
      <c r="GT176" s="120"/>
      <c r="GU176" s="120"/>
      <c r="GV176" s="120"/>
      <c r="GW176" s="120"/>
      <c r="GX176" s="120"/>
      <c r="GY176" s="120"/>
      <c r="GZ176" s="120"/>
      <c r="HA176" s="120"/>
      <c r="HB176" s="120"/>
      <c r="HC176" s="120"/>
      <c r="HD176" s="120"/>
      <c r="HE176" s="120"/>
      <c r="HF176" s="120"/>
      <c r="HG176" s="120"/>
      <c r="HH176" s="120"/>
      <c r="HI176" s="120"/>
      <c r="HJ176" s="120"/>
      <c r="HK176" s="120"/>
      <c r="HL176" s="120"/>
      <c r="HM176" s="120"/>
      <c r="HN176" s="120"/>
      <c r="HO176" s="120"/>
      <c r="HP176" s="120"/>
      <c r="HQ176" s="120"/>
      <c r="HR176" s="120"/>
      <c r="HS176" s="120"/>
      <c r="HT176" s="120"/>
      <c r="HU176" s="120"/>
      <c r="HV176" s="120"/>
      <c r="HW176" s="120"/>
      <c r="HX176" s="120"/>
      <c r="HY176" s="120"/>
      <c r="HZ176" s="120"/>
      <c r="IA176" s="120"/>
      <c r="IB176" s="120"/>
      <c r="IC176" s="120"/>
      <c r="ID176" s="120"/>
      <c r="IE176" s="120"/>
      <c r="IF176" s="120"/>
      <c r="IG176" s="120"/>
      <c r="IH176" s="120"/>
      <c r="II176" s="120"/>
      <c r="IJ176" s="120"/>
      <c r="IK176" s="120"/>
      <c r="IL176" s="120"/>
      <c r="IM176" s="120"/>
      <c r="IN176" s="120"/>
      <c r="IO176" s="120"/>
      <c r="IP176" s="120"/>
      <c r="IQ176" s="120"/>
      <c r="IR176" s="120"/>
      <c r="IS176" s="120"/>
      <c r="IT176" s="120"/>
      <c r="IU176" s="120"/>
      <c r="IV176" s="120"/>
      <c r="IW176" s="120"/>
      <c r="IX176" s="120"/>
      <c r="IY176" s="120"/>
      <c r="IZ176" s="120"/>
      <c r="JA176" s="120"/>
      <c r="JB176" s="120"/>
      <c r="JC176" s="120"/>
      <c r="JD176" s="120"/>
      <c r="JE176" s="120"/>
      <c r="JF176" s="120"/>
      <c r="JG176" s="120"/>
      <c r="JH176" s="120"/>
      <c r="JI176" s="120"/>
      <c r="JJ176" s="120"/>
      <c r="JK176" s="120"/>
      <c r="JL176" s="120"/>
      <c r="JM176" s="120"/>
      <c r="JN176" s="120"/>
      <c r="JO176" s="120"/>
      <c r="JP176" s="120"/>
      <c r="JQ176" s="120"/>
      <c r="JR176" s="120"/>
      <c r="JS176" s="120"/>
      <c r="JT176" s="120"/>
      <c r="JU176" s="120"/>
      <c r="JV176" s="120"/>
      <c r="JW176" s="120"/>
      <c r="JX176" s="120"/>
      <c r="JY176" s="120"/>
      <c r="JZ176" s="120"/>
      <c r="KA176" s="120"/>
      <c r="KB176" s="120"/>
      <c r="KC176" s="120"/>
      <c r="KD176" s="120"/>
      <c r="KE176" s="120"/>
      <c r="KF176" s="120"/>
      <c r="KG176" s="120"/>
      <c r="KH176" s="120"/>
      <c r="KI176" s="120"/>
      <c r="KJ176" s="120"/>
      <c r="KK176" s="120"/>
      <c r="KL176" s="120"/>
      <c r="KM176" s="120"/>
      <c r="KN176" s="120"/>
      <c r="KO176" s="120"/>
      <c r="KP176" s="120"/>
      <c r="KQ176" s="120"/>
      <c r="KR176" s="120"/>
      <c r="KS176" s="120"/>
      <c r="KT176" s="120"/>
      <c r="KU176" s="120"/>
      <c r="KV176" s="120"/>
      <c r="KW176" s="120"/>
      <c r="KX176" s="120"/>
      <c r="KY176" s="120"/>
      <c r="KZ176" s="120"/>
      <c r="LA176" s="120"/>
      <c r="LB176" s="120"/>
      <c r="LC176" s="120"/>
      <c r="LD176" s="120"/>
      <c r="LE176" s="120"/>
      <c r="LF176" s="120"/>
      <c r="LG176" s="120"/>
      <c r="LH176" s="120"/>
      <c r="LI176" s="120"/>
      <c r="LJ176" s="120"/>
      <c r="LK176" s="120"/>
      <c r="LL176" s="120"/>
      <c r="LM176" s="120"/>
      <c r="LN176" s="120"/>
      <c r="LO176" s="120"/>
      <c r="LP176" s="120"/>
      <c r="LQ176" s="120"/>
      <c r="LR176" s="120"/>
      <c r="LS176" s="120"/>
      <c r="LT176" s="120"/>
      <c r="LU176" s="120"/>
      <c r="LV176" s="120"/>
      <c r="LW176" s="120"/>
      <c r="LX176" s="120"/>
      <c r="LY176" s="120"/>
      <c r="LZ176" s="120"/>
      <c r="MA176" s="120"/>
      <c r="MB176" s="120"/>
      <c r="MC176" s="120"/>
      <c r="MD176" s="120"/>
      <c r="ME176" s="120"/>
      <c r="MF176" s="120"/>
      <c r="MG176" s="120"/>
      <c r="MH176" s="120"/>
      <c r="MI176" s="120"/>
      <c r="MJ176" s="120"/>
      <c r="MK176" s="120"/>
      <c r="ML176" s="120"/>
      <c r="MM176" s="120"/>
      <c r="MN176" s="120"/>
      <c r="MO176" s="120"/>
      <c r="MP176" s="120"/>
      <c r="MQ176" s="120"/>
      <c r="MR176" s="120"/>
      <c r="MS176" s="120"/>
      <c r="MT176" s="120"/>
      <c r="MU176" s="120"/>
      <c r="MV176" s="120"/>
      <c r="MW176" s="120"/>
      <c r="MX176" s="120"/>
      <c r="MY176" s="120"/>
      <c r="MZ176" s="120"/>
      <c r="NA176" s="120"/>
      <c r="NB176" s="120"/>
      <c r="NC176" s="120"/>
      <c r="ND176" s="120"/>
      <c r="NE176" s="120"/>
      <c r="NF176" s="120"/>
      <c r="NG176" s="120"/>
      <c r="NH176" s="120"/>
      <c r="NI176" s="120"/>
      <c r="NJ176" s="120"/>
      <c r="NK176" s="120"/>
      <c r="NL176" s="120"/>
      <c r="NM176" s="120"/>
      <c r="NN176" s="120"/>
      <c r="NO176" s="120"/>
      <c r="NP176" s="120"/>
      <c r="NQ176" s="120"/>
      <c r="NR176" s="120"/>
      <c r="NS176" s="120"/>
      <c r="NT176" s="120"/>
      <c r="NU176" s="120"/>
      <c r="NV176" s="120"/>
      <c r="NW176" s="120"/>
      <c r="NX176" s="120"/>
      <c r="NY176" s="120"/>
      <c r="NZ176" s="120"/>
      <c r="OA176" s="120"/>
      <c r="OB176" s="120"/>
      <c r="OC176" s="120"/>
      <c r="OD176" s="120"/>
      <c r="OE176" s="120"/>
      <c r="OF176" s="120"/>
      <c r="OG176" s="120"/>
      <c r="OH176" s="120"/>
      <c r="OI176" s="120"/>
      <c r="OJ176" s="120"/>
      <c r="OK176" s="120"/>
      <c r="OL176" s="120"/>
      <c r="OM176" s="120"/>
      <c r="ON176" s="120"/>
      <c r="OO176" s="120"/>
      <c r="OP176" s="120"/>
      <c r="OQ176" s="120"/>
      <c r="OR176" s="120"/>
      <c r="OS176" s="120"/>
      <c r="OT176" s="120"/>
      <c r="OU176" s="120"/>
      <c r="OV176" s="120"/>
      <c r="OW176" s="120"/>
      <c r="OX176" s="120"/>
      <c r="OY176" s="120"/>
      <c r="OZ176" s="120"/>
      <c r="PA176" s="120"/>
      <c r="PB176" s="120"/>
      <c r="PC176" s="120"/>
      <c r="PD176" s="120"/>
      <c r="PE176" s="120"/>
      <c r="PF176" s="120"/>
      <c r="PG176" s="120"/>
      <c r="PH176" s="120"/>
      <c r="PI176" s="120"/>
      <c r="PJ176" s="120"/>
      <c r="PK176" s="120"/>
      <c r="PL176" s="120"/>
      <c r="PM176" s="120"/>
      <c r="PN176" s="120"/>
      <c r="PO176" s="120"/>
      <c r="PP176" s="120"/>
      <c r="PQ176" s="120"/>
      <c r="PR176" s="120"/>
      <c r="PS176" s="120"/>
      <c r="PT176" s="120"/>
      <c r="PU176" s="120"/>
      <c r="PV176" s="120"/>
      <c r="PW176" s="120"/>
      <c r="PX176" s="120"/>
      <c r="PY176" s="120"/>
      <c r="PZ176" s="120"/>
      <c r="QA176" s="120"/>
      <c r="QB176" s="120"/>
      <c r="QC176" s="120"/>
      <c r="QD176" s="120"/>
      <c r="QE176" s="120"/>
      <c r="QF176" s="120"/>
      <c r="QG176" s="120"/>
      <c r="QH176" s="120"/>
      <c r="QI176" s="120"/>
      <c r="QJ176" s="120"/>
      <c r="QK176" s="120"/>
      <c r="QL176" s="120"/>
      <c r="QM176" s="120"/>
      <c r="QN176" s="120"/>
      <c r="QO176" s="120"/>
      <c r="QP176" s="120"/>
      <c r="QQ176" s="120"/>
      <c r="QR176" s="120"/>
      <c r="QS176" s="120"/>
      <c r="QT176" s="120"/>
      <c r="QU176" s="120"/>
      <c r="QV176" s="120"/>
      <c r="QW176" s="120"/>
      <c r="QX176" s="120"/>
      <c r="QY176" s="120"/>
      <c r="QZ176" s="120"/>
      <c r="RA176" s="120"/>
      <c r="RB176" s="120"/>
      <c r="RC176" s="120"/>
      <c r="RD176" s="120"/>
      <c r="RE176" s="120"/>
      <c r="RF176" s="120"/>
      <c r="RG176" s="120"/>
      <c r="RH176" s="120"/>
      <c r="RI176" s="120"/>
      <c r="RJ176" s="120"/>
      <c r="RK176" s="120"/>
      <c r="RL176" s="120"/>
      <c r="RM176" s="120"/>
      <c r="RN176" s="120"/>
      <c r="RO176" s="120"/>
      <c r="RP176" s="120"/>
      <c r="RQ176" s="120"/>
      <c r="RR176" s="120"/>
      <c r="RS176" s="120"/>
      <c r="RT176" s="120"/>
      <c r="RU176" s="120"/>
      <c r="RV176" s="120"/>
      <c r="RW176" s="120"/>
      <c r="RX176" s="120"/>
      <c r="RY176" s="120"/>
      <c r="RZ176" s="120"/>
      <c r="SA176" s="120"/>
      <c r="SB176" s="120"/>
      <c r="SC176" s="120"/>
      <c r="SD176" s="120"/>
      <c r="SE176" s="120"/>
      <c r="SF176" s="120"/>
      <c r="SG176" s="120"/>
      <c r="SH176" s="120"/>
      <c r="SI176" s="120"/>
      <c r="SJ176" s="120"/>
      <c r="SK176" s="120"/>
      <c r="SL176" s="120"/>
      <c r="SM176" s="120"/>
      <c r="SN176" s="120"/>
      <c r="SO176" s="120"/>
      <c r="SP176" s="120"/>
      <c r="SQ176" s="120"/>
      <c r="SR176" s="120"/>
      <c r="SS176" s="120"/>
      <c r="ST176" s="120"/>
      <c r="SU176" s="120"/>
      <c r="SV176" s="120"/>
      <c r="SW176" s="120"/>
      <c r="SX176" s="120"/>
      <c r="SY176" s="120"/>
      <c r="SZ176" s="120"/>
      <c r="TA176" s="120"/>
      <c r="TB176" s="120"/>
      <c r="TC176" s="120"/>
      <c r="TD176" s="120"/>
      <c r="TE176" s="120"/>
      <c r="TF176" s="120"/>
      <c r="TG176" s="120"/>
      <c r="TH176" s="120"/>
      <c r="TI176" s="120"/>
      <c r="TJ176" s="120"/>
      <c r="TK176" s="120"/>
      <c r="TL176" s="120"/>
      <c r="TM176" s="120"/>
      <c r="TN176" s="120"/>
      <c r="TO176" s="120"/>
      <c r="TP176" s="120"/>
      <c r="TQ176" s="120"/>
      <c r="TR176" s="120"/>
      <c r="TS176" s="120"/>
      <c r="TT176" s="120"/>
      <c r="TU176" s="120"/>
      <c r="TV176" s="120"/>
      <c r="TW176" s="120"/>
      <c r="TX176" s="120"/>
      <c r="TY176" s="120"/>
      <c r="TZ176" s="120"/>
      <c r="UA176" s="120"/>
      <c r="UB176" s="120"/>
      <c r="UC176" s="120"/>
      <c r="UD176" s="120"/>
      <c r="UE176" s="120"/>
      <c r="UF176" s="120"/>
      <c r="UG176" s="120"/>
    </row>
    <row r="177" spans="1:553" ht="37.5" x14ac:dyDescent="0.25">
      <c r="A177" s="163" t="s">
        <v>134</v>
      </c>
      <c r="B177" s="31">
        <v>0</v>
      </c>
      <c r="C177" s="31">
        <v>0.17929999999999999</v>
      </c>
      <c r="D177" s="31">
        <v>0.17929999999999999</v>
      </c>
      <c r="E177" s="31">
        <v>0</v>
      </c>
      <c r="F177" s="31">
        <v>1E-4</v>
      </c>
      <c r="G177" s="31">
        <v>1E-4</v>
      </c>
      <c r="H177" s="31">
        <v>0</v>
      </c>
      <c r="I177" s="31">
        <v>0</v>
      </c>
      <c r="J177" s="31">
        <v>0</v>
      </c>
      <c r="K177" s="127">
        <v>0</v>
      </c>
      <c r="L177" s="127">
        <v>0</v>
      </c>
      <c r="M177" s="85">
        <v>0</v>
      </c>
      <c r="N177" s="85">
        <v>0</v>
      </c>
      <c r="O177" s="85">
        <v>0</v>
      </c>
      <c r="P177" s="85">
        <v>0</v>
      </c>
      <c r="Q177" s="127">
        <v>0</v>
      </c>
      <c r="R177" s="127">
        <v>0</v>
      </c>
      <c r="S177" s="127">
        <v>0</v>
      </c>
      <c r="T177" s="127">
        <v>0</v>
      </c>
      <c r="U177" s="85">
        <v>0</v>
      </c>
      <c r="V177" s="85">
        <v>0</v>
      </c>
      <c r="W177" s="85">
        <v>0</v>
      </c>
      <c r="X177" s="85">
        <v>0</v>
      </c>
      <c r="Y177" s="85"/>
      <c r="Z177" s="85"/>
      <c r="AA177" s="41"/>
      <c r="AB177" s="85">
        <v>0</v>
      </c>
      <c r="AC177" s="85">
        <v>0</v>
      </c>
      <c r="AD177" s="123">
        <f t="shared" si="115"/>
        <v>0</v>
      </c>
      <c r="AE177" s="127">
        <v>0</v>
      </c>
      <c r="AF177" s="127">
        <v>0</v>
      </c>
      <c r="AG177" s="123">
        <f>SUM(AE177:AF177)</f>
        <v>0</v>
      </c>
      <c r="AH177" s="127">
        <v>0</v>
      </c>
      <c r="AI177" s="127">
        <v>0</v>
      </c>
      <c r="AJ177" s="123">
        <f t="shared" si="125"/>
        <v>0</v>
      </c>
      <c r="AK177" s="127"/>
      <c r="AL177" s="127"/>
      <c r="AM177" s="123">
        <f t="shared" si="126"/>
        <v>0</v>
      </c>
      <c r="AN177" s="127">
        <v>0</v>
      </c>
      <c r="AO177" s="127">
        <v>0</v>
      </c>
      <c r="AP177" s="123">
        <f t="shared" si="127"/>
        <v>0</v>
      </c>
      <c r="AQ177" s="127">
        <v>0</v>
      </c>
      <c r="AR177" s="127">
        <v>0</v>
      </c>
      <c r="AS177" s="123">
        <f>SUM(AQ177:AR177)</f>
        <v>0</v>
      </c>
      <c r="AT177" s="127">
        <v>0</v>
      </c>
      <c r="AU177" s="127">
        <v>0</v>
      </c>
      <c r="AV177" s="123">
        <f t="shared" si="128"/>
        <v>0</v>
      </c>
      <c r="AW177" s="127">
        <v>0</v>
      </c>
      <c r="AX177" s="127">
        <v>0</v>
      </c>
      <c r="AY177" s="123">
        <f t="shared" si="120"/>
        <v>0</v>
      </c>
      <c r="AZ177" s="127">
        <v>0</v>
      </c>
      <c r="BA177" s="127">
        <v>0</v>
      </c>
      <c r="BB177" s="123">
        <f t="shared" si="121"/>
        <v>0</v>
      </c>
      <c r="BC177" s="127">
        <v>0</v>
      </c>
      <c r="BD177" s="127">
        <v>0</v>
      </c>
      <c r="BE177" s="123">
        <f>SUM(BC177:BD177)</f>
        <v>0</v>
      </c>
      <c r="BF177" s="127">
        <v>0</v>
      </c>
      <c r="BG177" s="127">
        <v>0</v>
      </c>
      <c r="BH177" s="123">
        <f t="shared" si="122"/>
        <v>0</v>
      </c>
      <c r="BI177" s="127">
        <v>0</v>
      </c>
      <c r="BJ177" s="127">
        <v>0</v>
      </c>
      <c r="BK177" s="123">
        <f t="shared" si="123"/>
        <v>0</v>
      </c>
      <c r="BL177" s="123"/>
      <c r="BM177" s="123"/>
      <c r="BN177" s="123"/>
      <c r="BO177" s="127">
        <v>0</v>
      </c>
      <c r="BP177" s="127">
        <v>0</v>
      </c>
      <c r="BQ177" s="123">
        <f t="shared" si="124"/>
        <v>0</v>
      </c>
      <c r="BR177" s="143"/>
      <c r="BS177" s="143"/>
      <c r="BT177" s="147"/>
      <c r="BU177" s="143"/>
      <c r="BV177" s="143"/>
      <c r="BW177" s="143"/>
      <c r="BX177" s="143"/>
      <c r="BY177" s="143"/>
      <c r="BZ177" s="143"/>
      <c r="CA177" s="143"/>
      <c r="CB177" s="143"/>
      <c r="CC177" s="147"/>
      <c r="CD177" s="143"/>
      <c r="CE177" s="143"/>
      <c r="CF177" s="143"/>
      <c r="CG177" s="143"/>
      <c r="CH177" s="143"/>
      <c r="CI177" s="147"/>
      <c r="CJ177" s="143"/>
      <c r="CK177" s="143"/>
      <c r="CL177" s="143"/>
      <c r="CM177" s="143"/>
      <c r="CN177" s="143"/>
      <c r="CO177" s="143"/>
      <c r="CP177" s="143"/>
      <c r="CQ177" s="143"/>
      <c r="CR177" s="143"/>
      <c r="GC177" s="120"/>
      <c r="GD177" s="120"/>
      <c r="GE177" s="120"/>
      <c r="GF177" s="120"/>
      <c r="GG177" s="120"/>
      <c r="GH177" s="120"/>
      <c r="GI177" s="120"/>
      <c r="GJ177" s="120"/>
      <c r="GK177" s="120"/>
      <c r="GL177" s="120"/>
      <c r="GM177" s="120"/>
      <c r="GN177" s="120"/>
      <c r="GO177" s="120"/>
      <c r="GP177" s="120"/>
      <c r="GQ177" s="120"/>
      <c r="GR177" s="120"/>
      <c r="GS177" s="120"/>
      <c r="GT177" s="120"/>
      <c r="GU177" s="120"/>
      <c r="GV177" s="120"/>
      <c r="GW177" s="120"/>
      <c r="GX177" s="120"/>
      <c r="GY177" s="120"/>
      <c r="GZ177" s="120"/>
      <c r="HA177" s="120"/>
      <c r="HB177" s="120"/>
      <c r="HC177" s="120"/>
      <c r="HD177" s="120"/>
      <c r="HE177" s="120"/>
      <c r="HF177" s="120"/>
      <c r="HG177" s="120"/>
      <c r="HH177" s="120"/>
      <c r="HI177" s="120"/>
      <c r="HJ177" s="120"/>
      <c r="HK177" s="120"/>
      <c r="HL177" s="120"/>
      <c r="HM177" s="120"/>
      <c r="HN177" s="120"/>
      <c r="HO177" s="120"/>
      <c r="HP177" s="120"/>
      <c r="HQ177" s="120"/>
      <c r="HR177" s="120"/>
      <c r="HS177" s="120"/>
      <c r="HT177" s="120"/>
      <c r="HU177" s="120"/>
      <c r="HV177" s="120"/>
      <c r="HW177" s="120"/>
      <c r="HX177" s="120"/>
      <c r="HY177" s="120"/>
      <c r="HZ177" s="120"/>
      <c r="IA177" s="120"/>
      <c r="IB177" s="120"/>
      <c r="IC177" s="120"/>
      <c r="ID177" s="120"/>
      <c r="IE177" s="120"/>
      <c r="IF177" s="120"/>
      <c r="IG177" s="120"/>
      <c r="IH177" s="120"/>
      <c r="II177" s="120"/>
      <c r="IJ177" s="120"/>
      <c r="IK177" s="120"/>
      <c r="IL177" s="120"/>
      <c r="IM177" s="120"/>
      <c r="IN177" s="120"/>
      <c r="IO177" s="120"/>
      <c r="IP177" s="120"/>
      <c r="IQ177" s="120"/>
      <c r="IR177" s="120"/>
      <c r="IS177" s="120"/>
      <c r="IT177" s="120"/>
      <c r="IU177" s="120"/>
      <c r="IV177" s="120"/>
      <c r="IW177" s="120"/>
      <c r="IX177" s="120"/>
      <c r="IY177" s="120"/>
      <c r="IZ177" s="120"/>
      <c r="JA177" s="120"/>
      <c r="JB177" s="120"/>
      <c r="JC177" s="120"/>
      <c r="JD177" s="120"/>
      <c r="JE177" s="120"/>
      <c r="JF177" s="120"/>
      <c r="JG177" s="120"/>
      <c r="JH177" s="120"/>
      <c r="JI177" s="120"/>
      <c r="JJ177" s="120"/>
      <c r="JK177" s="120"/>
      <c r="JL177" s="120"/>
      <c r="JM177" s="120"/>
      <c r="JN177" s="120"/>
      <c r="JO177" s="120"/>
      <c r="JP177" s="120"/>
      <c r="JQ177" s="120"/>
      <c r="JR177" s="120"/>
      <c r="JS177" s="120"/>
      <c r="JT177" s="120"/>
      <c r="JU177" s="120"/>
      <c r="JV177" s="120"/>
      <c r="JW177" s="120"/>
      <c r="JX177" s="120"/>
      <c r="JY177" s="120"/>
      <c r="JZ177" s="120"/>
      <c r="KA177" s="120"/>
      <c r="KB177" s="120"/>
      <c r="KC177" s="120"/>
      <c r="KD177" s="120"/>
      <c r="KE177" s="120"/>
      <c r="KF177" s="120"/>
      <c r="KG177" s="120"/>
      <c r="KH177" s="120"/>
      <c r="KI177" s="120"/>
      <c r="KJ177" s="120"/>
      <c r="KK177" s="120"/>
      <c r="KL177" s="120"/>
      <c r="KM177" s="120"/>
      <c r="KN177" s="120"/>
      <c r="KO177" s="120"/>
      <c r="KP177" s="120"/>
      <c r="KQ177" s="120"/>
      <c r="KR177" s="120"/>
      <c r="KS177" s="120"/>
      <c r="KT177" s="120"/>
      <c r="KU177" s="120"/>
      <c r="KV177" s="120"/>
      <c r="KW177" s="120"/>
      <c r="KX177" s="120"/>
      <c r="KY177" s="120"/>
      <c r="KZ177" s="120"/>
      <c r="LA177" s="120"/>
      <c r="LB177" s="120"/>
      <c r="LC177" s="120"/>
      <c r="LD177" s="120"/>
      <c r="LE177" s="120"/>
      <c r="LF177" s="120"/>
      <c r="LG177" s="120"/>
      <c r="LH177" s="120"/>
      <c r="LI177" s="120"/>
      <c r="LJ177" s="120"/>
      <c r="LK177" s="120"/>
      <c r="LL177" s="120"/>
      <c r="LM177" s="120"/>
      <c r="LN177" s="120"/>
      <c r="LO177" s="120"/>
      <c r="LP177" s="120"/>
      <c r="LQ177" s="120"/>
      <c r="LR177" s="120"/>
      <c r="LS177" s="120"/>
      <c r="LT177" s="120"/>
      <c r="LU177" s="120"/>
      <c r="LV177" s="120"/>
      <c r="LW177" s="120"/>
      <c r="LX177" s="120"/>
      <c r="LY177" s="120"/>
      <c r="LZ177" s="120"/>
      <c r="MA177" s="120"/>
      <c r="MB177" s="120"/>
      <c r="MC177" s="120"/>
      <c r="MD177" s="120"/>
      <c r="ME177" s="120"/>
      <c r="MF177" s="120"/>
      <c r="MG177" s="120"/>
      <c r="MH177" s="120"/>
      <c r="MI177" s="120"/>
      <c r="MJ177" s="120"/>
      <c r="MK177" s="120"/>
      <c r="ML177" s="120"/>
      <c r="MM177" s="120"/>
      <c r="MN177" s="120"/>
      <c r="MO177" s="120"/>
      <c r="MP177" s="120"/>
      <c r="MQ177" s="120"/>
      <c r="MR177" s="120"/>
      <c r="MS177" s="120"/>
      <c r="MT177" s="120"/>
      <c r="MU177" s="120"/>
      <c r="MV177" s="120"/>
      <c r="MW177" s="120"/>
      <c r="MX177" s="120"/>
      <c r="MY177" s="120"/>
      <c r="MZ177" s="120"/>
      <c r="NA177" s="120"/>
      <c r="NB177" s="120"/>
      <c r="NC177" s="120"/>
      <c r="ND177" s="120"/>
      <c r="NE177" s="120"/>
      <c r="NF177" s="120"/>
      <c r="NG177" s="120"/>
      <c r="NH177" s="120"/>
      <c r="NI177" s="120"/>
      <c r="NJ177" s="120"/>
      <c r="NK177" s="120"/>
      <c r="NL177" s="120"/>
      <c r="NM177" s="120"/>
      <c r="NN177" s="120"/>
      <c r="NO177" s="120"/>
      <c r="NP177" s="120"/>
      <c r="NQ177" s="120"/>
      <c r="NR177" s="120"/>
      <c r="NS177" s="120"/>
      <c r="NT177" s="120"/>
      <c r="NU177" s="120"/>
      <c r="NV177" s="120"/>
      <c r="NW177" s="120"/>
      <c r="NX177" s="120"/>
      <c r="NY177" s="120"/>
      <c r="NZ177" s="120"/>
      <c r="OA177" s="120"/>
      <c r="OB177" s="120"/>
      <c r="OC177" s="120"/>
      <c r="OD177" s="120"/>
      <c r="OE177" s="120"/>
      <c r="OF177" s="120"/>
      <c r="OG177" s="120"/>
      <c r="OH177" s="120"/>
      <c r="OI177" s="120"/>
      <c r="OJ177" s="120"/>
      <c r="OK177" s="120"/>
      <c r="OL177" s="120"/>
      <c r="OM177" s="120"/>
      <c r="ON177" s="120"/>
      <c r="OO177" s="120"/>
      <c r="OP177" s="120"/>
      <c r="OQ177" s="120"/>
      <c r="OR177" s="120"/>
      <c r="OS177" s="120"/>
      <c r="OT177" s="120"/>
      <c r="OU177" s="120"/>
      <c r="OV177" s="120"/>
      <c r="OW177" s="120"/>
      <c r="OX177" s="120"/>
      <c r="OY177" s="120"/>
      <c r="OZ177" s="120"/>
      <c r="PA177" s="120"/>
      <c r="PB177" s="120"/>
      <c r="PC177" s="120"/>
      <c r="PD177" s="120"/>
      <c r="PE177" s="120"/>
      <c r="PF177" s="120"/>
      <c r="PG177" s="120"/>
      <c r="PH177" s="120"/>
      <c r="PI177" s="120"/>
      <c r="PJ177" s="120"/>
      <c r="PK177" s="120"/>
      <c r="PL177" s="120"/>
      <c r="PM177" s="120"/>
      <c r="PN177" s="120"/>
      <c r="PO177" s="120"/>
      <c r="PP177" s="120"/>
      <c r="PQ177" s="120"/>
      <c r="PR177" s="120"/>
      <c r="PS177" s="120"/>
      <c r="PT177" s="120"/>
      <c r="PU177" s="120"/>
      <c r="PV177" s="120"/>
      <c r="PW177" s="120"/>
      <c r="PX177" s="120"/>
      <c r="PY177" s="120"/>
      <c r="PZ177" s="120"/>
      <c r="QA177" s="120"/>
      <c r="QB177" s="120"/>
      <c r="QC177" s="120"/>
      <c r="QD177" s="120"/>
      <c r="QE177" s="120"/>
      <c r="QF177" s="120"/>
      <c r="QG177" s="120"/>
      <c r="QH177" s="120"/>
      <c r="QI177" s="120"/>
      <c r="QJ177" s="120"/>
      <c r="QK177" s="120"/>
      <c r="QL177" s="120"/>
      <c r="QM177" s="120"/>
      <c r="QN177" s="120"/>
      <c r="QO177" s="120"/>
      <c r="QP177" s="120"/>
      <c r="QQ177" s="120"/>
      <c r="QR177" s="120"/>
      <c r="QS177" s="120"/>
      <c r="QT177" s="120"/>
      <c r="QU177" s="120"/>
      <c r="QV177" s="120"/>
      <c r="QW177" s="120"/>
      <c r="QX177" s="120"/>
      <c r="QY177" s="120"/>
      <c r="QZ177" s="120"/>
      <c r="RA177" s="120"/>
      <c r="RB177" s="120"/>
      <c r="RC177" s="120"/>
      <c r="RD177" s="120"/>
      <c r="RE177" s="120"/>
      <c r="RF177" s="120"/>
      <c r="RG177" s="120"/>
      <c r="RH177" s="120"/>
      <c r="RI177" s="120"/>
      <c r="RJ177" s="120"/>
      <c r="RK177" s="120"/>
      <c r="RL177" s="120"/>
      <c r="RM177" s="120"/>
      <c r="RN177" s="120"/>
      <c r="RO177" s="120"/>
      <c r="RP177" s="120"/>
      <c r="RQ177" s="120"/>
      <c r="RR177" s="120"/>
      <c r="RS177" s="120"/>
      <c r="RT177" s="120"/>
      <c r="RU177" s="120"/>
      <c r="RV177" s="120"/>
      <c r="RW177" s="120"/>
      <c r="RX177" s="120"/>
      <c r="RY177" s="120"/>
      <c r="RZ177" s="120"/>
      <c r="SA177" s="120"/>
      <c r="SB177" s="120"/>
      <c r="SC177" s="120"/>
      <c r="SD177" s="120"/>
      <c r="SE177" s="120"/>
      <c r="SF177" s="120"/>
      <c r="SG177" s="120"/>
      <c r="SH177" s="120"/>
      <c r="SI177" s="120"/>
      <c r="SJ177" s="120"/>
      <c r="SK177" s="120"/>
      <c r="SL177" s="120"/>
      <c r="SM177" s="120"/>
      <c r="SN177" s="120"/>
      <c r="SO177" s="120"/>
      <c r="SP177" s="120"/>
      <c r="SQ177" s="120"/>
      <c r="SR177" s="120"/>
      <c r="SS177" s="120"/>
      <c r="ST177" s="120"/>
      <c r="SU177" s="120"/>
      <c r="SV177" s="120"/>
      <c r="SW177" s="120"/>
      <c r="SX177" s="120"/>
      <c r="SY177" s="120"/>
      <c r="SZ177" s="120"/>
      <c r="TA177" s="120"/>
      <c r="TB177" s="120"/>
      <c r="TC177" s="120"/>
      <c r="TD177" s="120"/>
      <c r="TE177" s="120"/>
      <c r="TF177" s="120"/>
      <c r="TG177" s="120"/>
      <c r="TH177" s="120"/>
      <c r="TI177" s="120"/>
      <c r="TJ177" s="120"/>
      <c r="TK177" s="120"/>
      <c r="TL177" s="120"/>
      <c r="TM177" s="120"/>
      <c r="TN177" s="120"/>
      <c r="TO177" s="120"/>
      <c r="TP177" s="120"/>
      <c r="TQ177" s="120"/>
      <c r="TR177" s="120"/>
      <c r="TS177" s="120"/>
      <c r="TT177" s="120"/>
      <c r="TU177" s="120"/>
      <c r="TV177" s="120"/>
      <c r="TW177" s="120"/>
      <c r="TX177" s="120"/>
      <c r="TY177" s="120"/>
      <c r="TZ177" s="120"/>
      <c r="UA177" s="120"/>
      <c r="UB177" s="120"/>
      <c r="UC177" s="120"/>
      <c r="UD177" s="120"/>
      <c r="UE177" s="120"/>
      <c r="UF177" s="120"/>
      <c r="UG177" s="120"/>
    </row>
    <row r="178" spans="1:553" x14ac:dyDescent="0.25">
      <c r="A178" s="168" t="s">
        <v>266</v>
      </c>
      <c r="B178" s="366">
        <v>0.23019999999999999</v>
      </c>
      <c r="C178" s="366">
        <v>49.322499999999998</v>
      </c>
      <c r="D178" s="366">
        <v>49.552700000000002</v>
      </c>
      <c r="E178" s="366">
        <v>0</v>
      </c>
      <c r="F178" s="366">
        <v>64.483500000000006</v>
      </c>
      <c r="G178" s="366">
        <v>64.483500000000006</v>
      </c>
      <c r="H178" s="366">
        <v>44.5</v>
      </c>
      <c r="I178" s="366">
        <v>0</v>
      </c>
      <c r="J178" s="366">
        <v>52.652000000000001</v>
      </c>
      <c r="K178" s="367">
        <v>52.652000000000001</v>
      </c>
      <c r="L178" s="367">
        <v>29.574999999999999</v>
      </c>
      <c r="M178" s="176">
        <v>0</v>
      </c>
      <c r="N178" s="176">
        <v>49.686100000000003</v>
      </c>
      <c r="O178" s="176">
        <v>49.686100000000003</v>
      </c>
      <c r="P178" s="176"/>
      <c r="Q178" s="367">
        <v>0</v>
      </c>
      <c r="R178" s="367">
        <v>63.273800000000001</v>
      </c>
      <c r="S178" s="367">
        <v>63.273800000000001</v>
      </c>
      <c r="T178" s="367">
        <v>35.5715</v>
      </c>
      <c r="U178" s="176">
        <v>0</v>
      </c>
      <c r="V178" s="176">
        <v>44.085099999999997</v>
      </c>
      <c r="W178" s="176">
        <v>44.085099999999997</v>
      </c>
      <c r="X178" s="176">
        <v>27</v>
      </c>
      <c r="Y178" s="149"/>
      <c r="Z178" s="149"/>
      <c r="AA178" s="148"/>
      <c r="AB178" s="149"/>
      <c r="AC178" s="149"/>
      <c r="AD178" s="123"/>
      <c r="AE178" s="127"/>
      <c r="AF178" s="127"/>
      <c r="AG178" s="123"/>
      <c r="AH178" s="127"/>
      <c r="AI178" s="127"/>
      <c r="AJ178" s="123">
        <f t="shared" si="125"/>
        <v>0</v>
      </c>
      <c r="AK178" s="127"/>
      <c r="AL178" s="127"/>
      <c r="AM178" s="123">
        <f t="shared" si="126"/>
        <v>0</v>
      </c>
      <c r="AN178" s="127"/>
      <c r="AO178" s="127"/>
      <c r="AP178" s="123">
        <f t="shared" si="127"/>
        <v>0</v>
      </c>
      <c r="AQ178" s="123"/>
      <c r="AR178" s="123"/>
      <c r="AS178" s="123"/>
      <c r="AT178" s="127"/>
      <c r="AU178" s="127"/>
      <c r="AV178" s="123">
        <f t="shared" si="128"/>
        <v>0</v>
      </c>
      <c r="AW178" s="127"/>
      <c r="AX178" s="127"/>
      <c r="AY178" s="123"/>
      <c r="AZ178" s="216"/>
      <c r="BA178" s="216"/>
      <c r="BB178" s="217"/>
      <c r="BC178" s="217"/>
      <c r="BD178" s="217"/>
      <c r="BE178" s="217"/>
      <c r="BF178" s="216"/>
      <c r="BG178" s="216"/>
      <c r="BH178" s="217"/>
      <c r="BI178" s="216"/>
      <c r="BJ178" s="216"/>
      <c r="BK178" s="217"/>
      <c r="BL178" s="216"/>
      <c r="BM178" s="216"/>
      <c r="BN178" s="217"/>
      <c r="BO178" s="216"/>
      <c r="BP178" s="216"/>
      <c r="BQ178" s="217"/>
      <c r="BR178" s="216"/>
      <c r="BS178" s="216"/>
      <c r="BT178" s="217"/>
      <c r="BU178" s="216"/>
      <c r="BV178" s="216"/>
      <c r="BW178" s="217"/>
      <c r="BX178" s="216"/>
      <c r="BY178" s="216"/>
      <c r="BZ178" s="217"/>
      <c r="CA178" s="216"/>
      <c r="CB178" s="216"/>
      <c r="CC178" s="217"/>
      <c r="CD178" s="216"/>
      <c r="CE178" s="216"/>
      <c r="CF178" s="216"/>
      <c r="CG178" s="216"/>
      <c r="CH178" s="216"/>
      <c r="CI178" s="217"/>
      <c r="CJ178" s="216"/>
      <c r="CK178" s="216"/>
      <c r="CL178" s="216"/>
      <c r="CM178" s="216"/>
      <c r="CN178" s="216"/>
      <c r="CO178" s="216"/>
      <c r="CP178" s="216"/>
      <c r="CQ178" s="216"/>
      <c r="CR178" s="216"/>
      <c r="GC178" s="120"/>
      <c r="GD178" s="120"/>
      <c r="GE178" s="120"/>
      <c r="GF178" s="120"/>
      <c r="GG178" s="120"/>
      <c r="GH178" s="120"/>
      <c r="GI178" s="120"/>
      <c r="GJ178" s="120"/>
      <c r="GK178" s="120"/>
      <c r="GL178" s="120"/>
      <c r="GM178" s="120"/>
      <c r="GN178" s="120"/>
      <c r="GO178" s="120"/>
      <c r="GP178" s="120"/>
      <c r="GQ178" s="120"/>
      <c r="GR178" s="120"/>
      <c r="GS178" s="120"/>
      <c r="GT178" s="120"/>
      <c r="GU178" s="120"/>
      <c r="GV178" s="120"/>
      <c r="GW178" s="120"/>
      <c r="GX178" s="120"/>
      <c r="GY178" s="120"/>
      <c r="GZ178" s="120"/>
      <c r="HA178" s="120"/>
      <c r="HB178" s="120"/>
      <c r="HC178" s="120"/>
      <c r="HD178" s="120"/>
      <c r="HE178" s="120"/>
      <c r="HF178" s="120"/>
      <c r="HG178" s="120"/>
      <c r="HH178" s="120"/>
      <c r="HI178" s="120"/>
      <c r="HJ178" s="120"/>
      <c r="HK178" s="120"/>
      <c r="HL178" s="120"/>
      <c r="HM178" s="120"/>
      <c r="HN178" s="120"/>
      <c r="HO178" s="120"/>
      <c r="HP178" s="120"/>
      <c r="HQ178" s="120"/>
      <c r="HR178" s="120"/>
      <c r="HS178" s="120"/>
      <c r="HT178" s="120"/>
      <c r="HU178" s="120"/>
      <c r="HV178" s="120"/>
      <c r="HW178" s="120"/>
      <c r="HX178" s="120"/>
      <c r="HY178" s="120"/>
      <c r="HZ178" s="120"/>
      <c r="IA178" s="120"/>
      <c r="IB178" s="120"/>
      <c r="IC178" s="120"/>
      <c r="ID178" s="120"/>
      <c r="IE178" s="120"/>
      <c r="IF178" s="120"/>
      <c r="IG178" s="120"/>
      <c r="IH178" s="120"/>
      <c r="II178" s="120"/>
      <c r="IJ178" s="120"/>
      <c r="IK178" s="120"/>
      <c r="IL178" s="120"/>
      <c r="IM178" s="120"/>
      <c r="IN178" s="120"/>
      <c r="IO178" s="120"/>
      <c r="IP178" s="120"/>
      <c r="IQ178" s="120"/>
      <c r="IR178" s="120"/>
      <c r="IS178" s="120"/>
      <c r="IT178" s="120"/>
      <c r="IU178" s="120"/>
      <c r="IV178" s="120"/>
      <c r="IW178" s="120"/>
      <c r="IX178" s="120"/>
      <c r="IY178" s="120"/>
      <c r="IZ178" s="120"/>
      <c r="JA178" s="120"/>
      <c r="JB178" s="120"/>
      <c r="JC178" s="120"/>
      <c r="JD178" s="120"/>
      <c r="JE178" s="120"/>
      <c r="JF178" s="120"/>
      <c r="JG178" s="120"/>
      <c r="JH178" s="120"/>
      <c r="JI178" s="120"/>
      <c r="JJ178" s="120"/>
      <c r="JK178" s="120"/>
      <c r="JL178" s="120"/>
      <c r="JM178" s="120"/>
      <c r="JN178" s="120"/>
      <c r="JO178" s="120"/>
      <c r="JP178" s="120"/>
      <c r="JQ178" s="120"/>
      <c r="JR178" s="120"/>
      <c r="JS178" s="120"/>
      <c r="JT178" s="120"/>
      <c r="JU178" s="120"/>
      <c r="JV178" s="120"/>
      <c r="JW178" s="120"/>
      <c r="JX178" s="120"/>
      <c r="JY178" s="120"/>
      <c r="JZ178" s="120"/>
      <c r="KA178" s="120"/>
      <c r="KB178" s="120"/>
      <c r="KC178" s="120"/>
      <c r="KD178" s="120"/>
      <c r="KE178" s="120"/>
      <c r="KF178" s="120"/>
      <c r="KG178" s="120"/>
      <c r="KH178" s="120"/>
      <c r="KI178" s="120"/>
      <c r="KJ178" s="120"/>
      <c r="KK178" s="120"/>
      <c r="KL178" s="120"/>
      <c r="KM178" s="120"/>
      <c r="KN178" s="120"/>
      <c r="KO178" s="120"/>
      <c r="KP178" s="120"/>
      <c r="KQ178" s="120"/>
      <c r="KR178" s="120"/>
      <c r="KS178" s="120"/>
      <c r="KT178" s="120"/>
      <c r="KU178" s="120"/>
      <c r="KV178" s="120"/>
      <c r="KW178" s="120"/>
      <c r="KX178" s="120"/>
      <c r="KY178" s="120"/>
      <c r="KZ178" s="120"/>
      <c r="LA178" s="120"/>
      <c r="LB178" s="120"/>
      <c r="LC178" s="120"/>
      <c r="LD178" s="120"/>
      <c r="LE178" s="120"/>
      <c r="LF178" s="120"/>
      <c r="LG178" s="120"/>
      <c r="LH178" s="120"/>
      <c r="LI178" s="120"/>
      <c r="LJ178" s="120"/>
      <c r="LK178" s="120"/>
      <c r="LL178" s="120"/>
      <c r="LM178" s="120"/>
      <c r="LN178" s="120"/>
      <c r="LO178" s="120"/>
      <c r="LP178" s="120"/>
      <c r="LQ178" s="120"/>
      <c r="LR178" s="120"/>
      <c r="LS178" s="120"/>
      <c r="LT178" s="120"/>
      <c r="LU178" s="120"/>
      <c r="LV178" s="120"/>
      <c r="LW178" s="120"/>
      <c r="LX178" s="120"/>
      <c r="LY178" s="120"/>
      <c r="LZ178" s="120"/>
      <c r="MA178" s="120"/>
      <c r="MB178" s="120"/>
      <c r="MC178" s="120"/>
      <c r="MD178" s="120"/>
      <c r="ME178" s="120"/>
      <c r="MF178" s="120"/>
      <c r="MG178" s="120"/>
      <c r="MH178" s="120"/>
      <c r="MI178" s="120"/>
      <c r="MJ178" s="120"/>
      <c r="MK178" s="120"/>
      <c r="ML178" s="120"/>
      <c r="MM178" s="120"/>
      <c r="MN178" s="120"/>
      <c r="MO178" s="120"/>
      <c r="MP178" s="120"/>
      <c r="MQ178" s="120"/>
      <c r="MR178" s="120"/>
      <c r="MS178" s="120"/>
      <c r="MT178" s="120"/>
      <c r="MU178" s="120"/>
      <c r="MV178" s="120"/>
      <c r="MW178" s="120"/>
      <c r="MX178" s="120"/>
      <c r="MY178" s="120"/>
      <c r="MZ178" s="120"/>
      <c r="NA178" s="120"/>
      <c r="NB178" s="120"/>
      <c r="NC178" s="120"/>
      <c r="ND178" s="120"/>
      <c r="NE178" s="120"/>
      <c r="NF178" s="120"/>
      <c r="NG178" s="120"/>
      <c r="NH178" s="120"/>
      <c r="NI178" s="120"/>
      <c r="NJ178" s="120"/>
      <c r="NK178" s="120"/>
      <c r="NL178" s="120"/>
      <c r="NM178" s="120"/>
      <c r="NN178" s="120"/>
      <c r="NO178" s="120"/>
      <c r="NP178" s="120"/>
      <c r="NQ178" s="120"/>
      <c r="NR178" s="120"/>
      <c r="NS178" s="120"/>
      <c r="NT178" s="120"/>
      <c r="NU178" s="120"/>
      <c r="NV178" s="120"/>
      <c r="NW178" s="120"/>
      <c r="NX178" s="120"/>
      <c r="NY178" s="120"/>
      <c r="NZ178" s="120"/>
      <c r="OA178" s="120"/>
      <c r="OB178" s="120"/>
      <c r="OC178" s="120"/>
      <c r="OD178" s="120"/>
      <c r="OE178" s="120"/>
      <c r="OF178" s="120"/>
      <c r="OG178" s="120"/>
      <c r="OH178" s="120"/>
      <c r="OI178" s="120"/>
      <c r="OJ178" s="120"/>
      <c r="OK178" s="120"/>
      <c r="OL178" s="120"/>
      <c r="OM178" s="120"/>
      <c r="ON178" s="120"/>
      <c r="OO178" s="120"/>
      <c r="OP178" s="120"/>
      <c r="OQ178" s="120"/>
      <c r="OR178" s="120"/>
      <c r="OS178" s="120"/>
      <c r="OT178" s="120"/>
      <c r="OU178" s="120"/>
      <c r="OV178" s="120"/>
      <c r="OW178" s="120"/>
      <c r="OX178" s="120"/>
      <c r="OY178" s="120"/>
      <c r="OZ178" s="120"/>
      <c r="PA178" s="120"/>
      <c r="PB178" s="120"/>
      <c r="PC178" s="120"/>
      <c r="PD178" s="120"/>
      <c r="PE178" s="120"/>
      <c r="PF178" s="120"/>
      <c r="PG178" s="120"/>
      <c r="PH178" s="120"/>
      <c r="PI178" s="120"/>
      <c r="PJ178" s="120"/>
      <c r="PK178" s="120"/>
      <c r="PL178" s="120"/>
      <c r="PM178" s="120"/>
      <c r="PN178" s="120"/>
      <c r="PO178" s="120"/>
      <c r="PP178" s="120"/>
      <c r="PQ178" s="120"/>
      <c r="PR178" s="120"/>
      <c r="PS178" s="120"/>
      <c r="PT178" s="120"/>
      <c r="PU178" s="120"/>
      <c r="PV178" s="120"/>
      <c r="PW178" s="120"/>
      <c r="PX178" s="120"/>
      <c r="PY178" s="120"/>
      <c r="PZ178" s="120"/>
      <c r="QA178" s="120"/>
      <c r="QB178" s="120"/>
      <c r="QC178" s="120"/>
      <c r="QD178" s="120"/>
      <c r="QE178" s="120"/>
      <c r="QF178" s="120"/>
      <c r="QG178" s="120"/>
      <c r="QH178" s="120"/>
      <c r="QI178" s="120"/>
      <c r="QJ178" s="120"/>
      <c r="QK178" s="120"/>
      <c r="QL178" s="120"/>
      <c r="QM178" s="120"/>
      <c r="QN178" s="120"/>
      <c r="QO178" s="120"/>
      <c r="QP178" s="120"/>
      <c r="QQ178" s="120"/>
      <c r="QR178" s="120"/>
      <c r="QS178" s="120"/>
      <c r="QT178" s="120"/>
      <c r="QU178" s="120"/>
      <c r="QV178" s="120"/>
      <c r="QW178" s="120"/>
      <c r="QX178" s="120"/>
      <c r="QY178" s="120"/>
      <c r="QZ178" s="120"/>
      <c r="RA178" s="120"/>
      <c r="RB178" s="120"/>
      <c r="RC178" s="120"/>
      <c r="RD178" s="120"/>
      <c r="RE178" s="120"/>
      <c r="RF178" s="120"/>
      <c r="RG178" s="120"/>
      <c r="RH178" s="120"/>
      <c r="RI178" s="120"/>
      <c r="RJ178" s="120"/>
      <c r="RK178" s="120"/>
      <c r="RL178" s="120"/>
      <c r="RM178" s="120"/>
      <c r="RN178" s="120"/>
      <c r="RO178" s="120"/>
      <c r="RP178" s="120"/>
      <c r="RQ178" s="120"/>
      <c r="RR178" s="120"/>
      <c r="RS178" s="120"/>
      <c r="RT178" s="120"/>
      <c r="RU178" s="120"/>
      <c r="RV178" s="120"/>
      <c r="RW178" s="120"/>
      <c r="RX178" s="120"/>
      <c r="RY178" s="120"/>
      <c r="RZ178" s="120"/>
      <c r="SA178" s="120"/>
      <c r="SB178" s="120"/>
      <c r="SC178" s="120"/>
      <c r="SD178" s="120"/>
      <c r="SE178" s="120"/>
      <c r="SF178" s="120"/>
      <c r="SG178" s="120"/>
      <c r="SH178" s="120"/>
      <c r="SI178" s="120"/>
      <c r="SJ178" s="120"/>
      <c r="SK178" s="120"/>
      <c r="SL178" s="120"/>
      <c r="SM178" s="120"/>
      <c r="SN178" s="120"/>
      <c r="SO178" s="120"/>
      <c r="SP178" s="120"/>
      <c r="SQ178" s="120"/>
      <c r="SR178" s="120"/>
      <c r="SS178" s="120"/>
      <c r="ST178" s="120"/>
      <c r="SU178" s="120"/>
      <c r="SV178" s="120"/>
      <c r="SW178" s="120"/>
      <c r="SX178" s="120"/>
      <c r="SY178" s="120"/>
      <c r="SZ178" s="120"/>
      <c r="TA178" s="120"/>
      <c r="TB178" s="120"/>
      <c r="TC178" s="120"/>
      <c r="TD178" s="120"/>
      <c r="TE178" s="120"/>
      <c r="TF178" s="120"/>
      <c r="TG178" s="120"/>
      <c r="TH178" s="120"/>
      <c r="TI178" s="120"/>
      <c r="TJ178" s="120"/>
      <c r="TK178" s="120"/>
      <c r="TL178" s="120"/>
      <c r="TM178" s="120"/>
      <c r="TN178" s="120"/>
      <c r="TO178" s="120"/>
      <c r="TP178" s="120"/>
      <c r="TQ178" s="120"/>
      <c r="TR178" s="120"/>
      <c r="TS178" s="120"/>
      <c r="TT178" s="120"/>
      <c r="TU178" s="120"/>
      <c r="TV178" s="120"/>
      <c r="TW178" s="120"/>
      <c r="TX178" s="120"/>
      <c r="TY178" s="120"/>
      <c r="TZ178" s="120"/>
      <c r="UA178" s="120"/>
      <c r="UB178" s="120"/>
      <c r="UC178" s="120"/>
      <c r="UD178" s="120"/>
      <c r="UE178" s="120"/>
      <c r="UF178" s="120"/>
      <c r="UG178" s="120"/>
    </row>
    <row r="179" spans="1:553" x14ac:dyDescent="0.25">
      <c r="A179" s="168" t="s">
        <v>275</v>
      </c>
      <c r="B179" s="366">
        <v>0</v>
      </c>
      <c r="C179" s="366">
        <v>0</v>
      </c>
      <c r="D179" s="366">
        <v>0</v>
      </c>
      <c r="E179" s="366">
        <v>0</v>
      </c>
      <c r="F179" s="366">
        <v>0</v>
      </c>
      <c r="G179" s="366">
        <v>0</v>
      </c>
      <c r="H179" s="366">
        <v>0</v>
      </c>
      <c r="I179" s="366">
        <v>0</v>
      </c>
      <c r="J179" s="366">
        <v>0</v>
      </c>
      <c r="K179" s="367"/>
      <c r="L179" s="367">
        <v>0</v>
      </c>
      <c r="M179" s="176"/>
      <c r="N179" s="176"/>
      <c r="O179" s="176"/>
      <c r="P179" s="176"/>
      <c r="Q179" s="367">
        <v>0</v>
      </c>
      <c r="R179" s="367">
        <v>0</v>
      </c>
      <c r="S179" s="367"/>
      <c r="T179" s="367">
        <v>0</v>
      </c>
      <c r="U179" s="176"/>
      <c r="V179" s="176"/>
      <c r="W179" s="176"/>
      <c r="X179" s="176"/>
      <c r="Y179" s="149"/>
      <c r="Z179" s="149"/>
      <c r="AA179" s="148"/>
      <c r="AB179" s="149"/>
      <c r="AC179" s="149"/>
      <c r="AD179" s="123"/>
      <c r="AE179" s="127"/>
      <c r="AF179" s="127"/>
      <c r="AG179" s="123"/>
      <c r="AH179" s="127"/>
      <c r="AI179" s="127"/>
      <c r="AJ179" s="123"/>
      <c r="AK179" s="127"/>
      <c r="AL179" s="127"/>
      <c r="AM179" s="123"/>
      <c r="AN179" s="127"/>
      <c r="AO179" s="127"/>
      <c r="AP179" s="123"/>
      <c r="AQ179" s="123"/>
      <c r="AR179" s="123"/>
      <c r="AS179" s="123"/>
      <c r="AT179" s="127"/>
      <c r="AU179" s="127"/>
      <c r="AV179" s="123"/>
      <c r="AW179" s="127"/>
      <c r="AX179" s="127"/>
      <c r="AY179" s="123"/>
      <c r="AZ179" s="216"/>
      <c r="BA179" s="216"/>
      <c r="BB179" s="217"/>
      <c r="BC179" s="217"/>
      <c r="BD179" s="217"/>
      <c r="BE179" s="217"/>
      <c r="BF179" s="216"/>
      <c r="BG179" s="216"/>
      <c r="BH179" s="217"/>
      <c r="BI179" s="216"/>
      <c r="BJ179" s="216"/>
      <c r="BK179" s="217"/>
      <c r="BL179" s="216"/>
      <c r="BM179" s="216"/>
      <c r="BN179" s="217"/>
      <c r="BO179" s="216"/>
      <c r="BP179" s="216"/>
      <c r="BQ179" s="217"/>
      <c r="BR179" s="216"/>
      <c r="BS179" s="216"/>
      <c r="BT179" s="217"/>
      <c r="BU179" s="216"/>
      <c r="BV179" s="216"/>
      <c r="BW179" s="217"/>
      <c r="BX179" s="216"/>
      <c r="BY179" s="216"/>
      <c r="BZ179" s="217"/>
      <c r="CA179" s="216"/>
      <c r="CB179" s="216"/>
      <c r="CC179" s="217"/>
      <c r="CD179" s="216"/>
      <c r="CE179" s="216"/>
      <c r="CF179" s="216"/>
      <c r="CG179" s="216"/>
      <c r="CH179" s="216"/>
      <c r="CI179" s="217"/>
      <c r="CJ179" s="216"/>
      <c r="CK179" s="216"/>
      <c r="CL179" s="216"/>
      <c r="CM179" s="216"/>
      <c r="CN179" s="216"/>
      <c r="CO179" s="216"/>
      <c r="CP179" s="216"/>
      <c r="CQ179" s="216"/>
      <c r="CR179" s="216"/>
      <c r="GC179" s="120"/>
      <c r="GD179" s="120"/>
      <c r="GE179" s="120"/>
      <c r="GF179" s="120"/>
      <c r="GG179" s="120"/>
      <c r="GH179" s="120"/>
      <c r="GI179" s="120"/>
      <c r="GJ179" s="120"/>
      <c r="GK179" s="120"/>
      <c r="GL179" s="120"/>
      <c r="GM179" s="120"/>
      <c r="GN179" s="120"/>
      <c r="GO179" s="120"/>
      <c r="GP179" s="120"/>
      <c r="GQ179" s="120"/>
      <c r="GR179" s="120"/>
      <c r="GS179" s="120"/>
      <c r="GT179" s="120"/>
      <c r="GU179" s="120"/>
      <c r="GV179" s="120"/>
      <c r="GW179" s="120"/>
      <c r="GX179" s="120"/>
      <c r="GY179" s="120"/>
      <c r="GZ179" s="120"/>
      <c r="HA179" s="120"/>
      <c r="HB179" s="120"/>
      <c r="HC179" s="120"/>
      <c r="HD179" s="120"/>
      <c r="HE179" s="120"/>
      <c r="HF179" s="120"/>
      <c r="HG179" s="120"/>
      <c r="HH179" s="120"/>
      <c r="HI179" s="120"/>
      <c r="HJ179" s="120"/>
      <c r="HK179" s="120"/>
      <c r="HL179" s="120"/>
      <c r="HM179" s="120"/>
      <c r="HN179" s="120"/>
      <c r="HO179" s="120"/>
      <c r="HP179" s="120"/>
      <c r="HQ179" s="120"/>
      <c r="HR179" s="120"/>
      <c r="HS179" s="120"/>
      <c r="HT179" s="120"/>
      <c r="HU179" s="120"/>
      <c r="HV179" s="120"/>
      <c r="HW179" s="120"/>
      <c r="HX179" s="120"/>
      <c r="HY179" s="120"/>
      <c r="HZ179" s="120"/>
      <c r="IA179" s="120"/>
      <c r="IB179" s="120"/>
      <c r="IC179" s="120"/>
      <c r="ID179" s="120"/>
      <c r="IE179" s="120"/>
      <c r="IF179" s="120"/>
      <c r="IG179" s="120"/>
      <c r="IH179" s="120"/>
      <c r="II179" s="120"/>
      <c r="IJ179" s="120"/>
      <c r="IK179" s="120"/>
      <c r="IL179" s="120"/>
      <c r="IM179" s="120"/>
      <c r="IN179" s="120"/>
      <c r="IO179" s="120"/>
      <c r="IP179" s="120"/>
      <c r="IQ179" s="120"/>
      <c r="IR179" s="120"/>
      <c r="IS179" s="120"/>
      <c r="IT179" s="120"/>
      <c r="IU179" s="120"/>
      <c r="IV179" s="120"/>
      <c r="IW179" s="120"/>
      <c r="IX179" s="120"/>
      <c r="IY179" s="120"/>
      <c r="IZ179" s="120"/>
      <c r="JA179" s="120"/>
      <c r="JB179" s="120"/>
      <c r="JC179" s="120"/>
      <c r="JD179" s="120"/>
      <c r="JE179" s="120"/>
      <c r="JF179" s="120"/>
      <c r="JG179" s="120"/>
      <c r="JH179" s="120"/>
      <c r="JI179" s="120"/>
      <c r="JJ179" s="120"/>
      <c r="JK179" s="120"/>
      <c r="JL179" s="120"/>
      <c r="JM179" s="120"/>
      <c r="JN179" s="120"/>
      <c r="JO179" s="120"/>
      <c r="JP179" s="120"/>
      <c r="JQ179" s="120"/>
      <c r="JR179" s="120"/>
      <c r="JS179" s="120"/>
      <c r="JT179" s="120"/>
      <c r="JU179" s="120"/>
      <c r="JV179" s="120"/>
      <c r="JW179" s="120"/>
      <c r="JX179" s="120"/>
      <c r="JY179" s="120"/>
      <c r="JZ179" s="120"/>
      <c r="KA179" s="120"/>
      <c r="KB179" s="120"/>
      <c r="KC179" s="120"/>
      <c r="KD179" s="120"/>
      <c r="KE179" s="120"/>
      <c r="KF179" s="120"/>
      <c r="KG179" s="120"/>
      <c r="KH179" s="120"/>
      <c r="KI179" s="120"/>
      <c r="KJ179" s="120"/>
      <c r="KK179" s="120"/>
      <c r="KL179" s="120"/>
      <c r="KM179" s="120"/>
      <c r="KN179" s="120"/>
      <c r="KO179" s="120"/>
      <c r="KP179" s="120"/>
      <c r="KQ179" s="120"/>
      <c r="KR179" s="120"/>
      <c r="KS179" s="120"/>
      <c r="KT179" s="120"/>
      <c r="KU179" s="120"/>
      <c r="KV179" s="120"/>
      <c r="KW179" s="120"/>
      <c r="KX179" s="120"/>
      <c r="KY179" s="120"/>
      <c r="KZ179" s="120"/>
      <c r="LA179" s="120"/>
      <c r="LB179" s="120"/>
      <c r="LC179" s="120"/>
      <c r="LD179" s="120"/>
      <c r="LE179" s="120"/>
      <c r="LF179" s="120"/>
      <c r="LG179" s="120"/>
      <c r="LH179" s="120"/>
      <c r="LI179" s="120"/>
      <c r="LJ179" s="120"/>
      <c r="LK179" s="120"/>
      <c r="LL179" s="120"/>
      <c r="LM179" s="120"/>
      <c r="LN179" s="120"/>
      <c r="LO179" s="120"/>
      <c r="LP179" s="120"/>
      <c r="LQ179" s="120"/>
      <c r="LR179" s="120"/>
      <c r="LS179" s="120"/>
      <c r="LT179" s="120"/>
      <c r="LU179" s="120"/>
      <c r="LV179" s="120"/>
      <c r="LW179" s="120"/>
      <c r="LX179" s="120"/>
      <c r="LY179" s="120"/>
      <c r="LZ179" s="120"/>
      <c r="MA179" s="120"/>
      <c r="MB179" s="120"/>
      <c r="MC179" s="120"/>
      <c r="MD179" s="120"/>
      <c r="ME179" s="120"/>
      <c r="MF179" s="120"/>
      <c r="MG179" s="120"/>
      <c r="MH179" s="120"/>
      <c r="MI179" s="120"/>
      <c r="MJ179" s="120"/>
      <c r="MK179" s="120"/>
      <c r="ML179" s="120"/>
      <c r="MM179" s="120"/>
      <c r="MN179" s="120"/>
      <c r="MO179" s="120"/>
      <c r="MP179" s="120"/>
      <c r="MQ179" s="120"/>
      <c r="MR179" s="120"/>
      <c r="MS179" s="120"/>
      <c r="MT179" s="120"/>
      <c r="MU179" s="120"/>
      <c r="MV179" s="120"/>
      <c r="MW179" s="120"/>
      <c r="MX179" s="120"/>
      <c r="MY179" s="120"/>
      <c r="MZ179" s="120"/>
      <c r="NA179" s="120"/>
      <c r="NB179" s="120"/>
      <c r="NC179" s="120"/>
      <c r="ND179" s="120"/>
      <c r="NE179" s="120"/>
      <c r="NF179" s="120"/>
      <c r="NG179" s="120"/>
      <c r="NH179" s="120"/>
      <c r="NI179" s="120"/>
      <c r="NJ179" s="120"/>
      <c r="NK179" s="120"/>
      <c r="NL179" s="120"/>
      <c r="NM179" s="120"/>
      <c r="NN179" s="120"/>
      <c r="NO179" s="120"/>
      <c r="NP179" s="120"/>
      <c r="NQ179" s="120"/>
      <c r="NR179" s="120"/>
      <c r="NS179" s="120"/>
      <c r="NT179" s="120"/>
      <c r="NU179" s="120"/>
      <c r="NV179" s="120"/>
      <c r="NW179" s="120"/>
      <c r="NX179" s="120"/>
      <c r="NY179" s="120"/>
      <c r="NZ179" s="120"/>
      <c r="OA179" s="120"/>
      <c r="OB179" s="120"/>
      <c r="OC179" s="120"/>
      <c r="OD179" s="120"/>
      <c r="OE179" s="120"/>
      <c r="OF179" s="120"/>
      <c r="OG179" s="120"/>
      <c r="OH179" s="120"/>
      <c r="OI179" s="120"/>
      <c r="OJ179" s="120"/>
      <c r="OK179" s="120"/>
      <c r="OL179" s="120"/>
      <c r="OM179" s="120"/>
      <c r="ON179" s="120"/>
      <c r="OO179" s="120"/>
      <c r="OP179" s="120"/>
      <c r="OQ179" s="120"/>
      <c r="OR179" s="120"/>
      <c r="OS179" s="120"/>
      <c r="OT179" s="120"/>
      <c r="OU179" s="120"/>
      <c r="OV179" s="120"/>
      <c r="OW179" s="120"/>
      <c r="OX179" s="120"/>
      <c r="OY179" s="120"/>
      <c r="OZ179" s="120"/>
      <c r="PA179" s="120"/>
      <c r="PB179" s="120"/>
      <c r="PC179" s="120"/>
      <c r="PD179" s="120"/>
      <c r="PE179" s="120"/>
      <c r="PF179" s="120"/>
      <c r="PG179" s="120"/>
      <c r="PH179" s="120"/>
      <c r="PI179" s="120"/>
      <c r="PJ179" s="120"/>
      <c r="PK179" s="120"/>
      <c r="PL179" s="120"/>
      <c r="PM179" s="120"/>
      <c r="PN179" s="120"/>
      <c r="PO179" s="120"/>
      <c r="PP179" s="120"/>
      <c r="PQ179" s="120"/>
      <c r="PR179" s="120"/>
      <c r="PS179" s="120"/>
      <c r="PT179" s="120"/>
      <c r="PU179" s="120"/>
      <c r="PV179" s="120"/>
      <c r="PW179" s="120"/>
      <c r="PX179" s="120"/>
      <c r="PY179" s="120"/>
      <c r="PZ179" s="120"/>
      <c r="QA179" s="120"/>
      <c r="QB179" s="120"/>
      <c r="QC179" s="120"/>
      <c r="QD179" s="120"/>
      <c r="QE179" s="120"/>
      <c r="QF179" s="120"/>
      <c r="QG179" s="120"/>
      <c r="QH179" s="120"/>
      <c r="QI179" s="120"/>
      <c r="QJ179" s="120"/>
      <c r="QK179" s="120"/>
      <c r="QL179" s="120"/>
      <c r="QM179" s="120"/>
      <c r="QN179" s="120"/>
      <c r="QO179" s="120"/>
      <c r="QP179" s="120"/>
      <c r="QQ179" s="120"/>
      <c r="QR179" s="120"/>
      <c r="QS179" s="120"/>
      <c r="QT179" s="120"/>
      <c r="QU179" s="120"/>
      <c r="QV179" s="120"/>
      <c r="QW179" s="120"/>
      <c r="QX179" s="120"/>
      <c r="QY179" s="120"/>
      <c r="QZ179" s="120"/>
      <c r="RA179" s="120"/>
      <c r="RB179" s="120"/>
      <c r="RC179" s="120"/>
      <c r="RD179" s="120"/>
      <c r="RE179" s="120"/>
      <c r="RF179" s="120"/>
      <c r="RG179" s="120"/>
      <c r="RH179" s="120"/>
      <c r="RI179" s="120"/>
      <c r="RJ179" s="120"/>
      <c r="RK179" s="120"/>
      <c r="RL179" s="120"/>
      <c r="RM179" s="120"/>
      <c r="RN179" s="120"/>
      <c r="RO179" s="120"/>
      <c r="RP179" s="120"/>
      <c r="RQ179" s="120"/>
      <c r="RR179" s="120"/>
      <c r="RS179" s="120"/>
      <c r="RT179" s="120"/>
      <c r="RU179" s="120"/>
      <c r="RV179" s="120"/>
      <c r="RW179" s="120"/>
      <c r="RX179" s="120"/>
      <c r="RY179" s="120"/>
      <c r="RZ179" s="120"/>
      <c r="SA179" s="120"/>
      <c r="SB179" s="120"/>
      <c r="SC179" s="120"/>
      <c r="SD179" s="120"/>
      <c r="SE179" s="120"/>
      <c r="SF179" s="120"/>
      <c r="SG179" s="120"/>
      <c r="SH179" s="120"/>
      <c r="SI179" s="120"/>
      <c r="SJ179" s="120"/>
      <c r="SK179" s="120"/>
      <c r="SL179" s="120"/>
      <c r="SM179" s="120"/>
      <c r="SN179" s="120"/>
      <c r="SO179" s="120"/>
      <c r="SP179" s="120"/>
      <c r="SQ179" s="120"/>
      <c r="SR179" s="120"/>
      <c r="SS179" s="120"/>
      <c r="ST179" s="120"/>
      <c r="SU179" s="120"/>
      <c r="SV179" s="120"/>
      <c r="SW179" s="120"/>
      <c r="SX179" s="120"/>
      <c r="SY179" s="120"/>
      <c r="SZ179" s="120"/>
      <c r="TA179" s="120"/>
      <c r="TB179" s="120"/>
      <c r="TC179" s="120"/>
      <c r="TD179" s="120"/>
      <c r="TE179" s="120"/>
      <c r="TF179" s="120"/>
      <c r="TG179" s="120"/>
      <c r="TH179" s="120"/>
      <c r="TI179" s="120"/>
      <c r="TJ179" s="120"/>
      <c r="TK179" s="120"/>
      <c r="TL179" s="120"/>
      <c r="TM179" s="120"/>
      <c r="TN179" s="120"/>
      <c r="TO179" s="120"/>
      <c r="TP179" s="120"/>
      <c r="TQ179" s="120"/>
      <c r="TR179" s="120"/>
      <c r="TS179" s="120"/>
      <c r="TT179" s="120"/>
      <c r="TU179" s="120"/>
      <c r="TV179" s="120"/>
      <c r="TW179" s="120"/>
      <c r="TX179" s="120"/>
      <c r="TY179" s="120"/>
      <c r="TZ179" s="120"/>
      <c r="UA179" s="120"/>
      <c r="UB179" s="120"/>
      <c r="UC179" s="120"/>
      <c r="UD179" s="120"/>
      <c r="UE179" s="120"/>
      <c r="UF179" s="120"/>
      <c r="UG179" s="120"/>
    </row>
    <row r="180" spans="1:553" ht="15" x14ac:dyDescent="0.25">
      <c r="A180" s="169" t="s">
        <v>274</v>
      </c>
      <c r="B180" s="366">
        <v>0</v>
      </c>
      <c r="C180" s="366">
        <v>0</v>
      </c>
      <c r="D180" s="366">
        <v>0</v>
      </c>
      <c r="E180" s="366">
        <v>0</v>
      </c>
      <c r="F180" s="366">
        <v>0</v>
      </c>
      <c r="G180" s="366">
        <v>0</v>
      </c>
      <c r="H180" s="366">
        <v>0</v>
      </c>
      <c r="I180" s="366">
        <v>0</v>
      </c>
      <c r="J180" s="366">
        <v>0</v>
      </c>
      <c r="K180" s="367"/>
      <c r="L180" s="367">
        <v>0</v>
      </c>
      <c r="M180" s="176"/>
      <c r="N180" s="176"/>
      <c r="O180" s="176"/>
      <c r="P180" s="176"/>
      <c r="Q180" s="367">
        <v>0</v>
      </c>
      <c r="R180" s="367">
        <v>0</v>
      </c>
      <c r="S180" s="367"/>
      <c r="T180" s="367">
        <v>0</v>
      </c>
      <c r="U180" s="176"/>
      <c r="V180" s="176"/>
      <c r="W180" s="176"/>
      <c r="X180" s="176"/>
      <c r="Y180" s="149">
        <v>0</v>
      </c>
      <c r="Z180" s="149">
        <v>40</v>
      </c>
      <c r="AA180" s="148">
        <f>SUM(Y180:Z180)</f>
        <v>40</v>
      </c>
      <c r="AB180" s="149">
        <v>10</v>
      </c>
      <c r="AC180" s="149">
        <v>30</v>
      </c>
      <c r="AD180" s="123">
        <f t="shared" si="115"/>
        <v>40</v>
      </c>
      <c r="AE180" s="127">
        <v>16</v>
      </c>
      <c r="AF180" s="127">
        <v>24</v>
      </c>
      <c r="AG180" s="123">
        <f>SUM(AE180:AF180)</f>
        <v>40</v>
      </c>
      <c r="AH180" s="127">
        <v>16</v>
      </c>
      <c r="AI180" s="127">
        <v>24</v>
      </c>
      <c r="AJ180" s="123">
        <f>SUM(AH180:AI180)</f>
        <v>40</v>
      </c>
      <c r="AK180" s="127">
        <v>17.600000000000001</v>
      </c>
      <c r="AL180" s="127">
        <v>26.4</v>
      </c>
      <c r="AM180" s="123">
        <f>SUM(AK180:AL180)</f>
        <v>44</v>
      </c>
      <c r="AN180" s="127">
        <v>12.93</v>
      </c>
      <c r="AO180" s="127">
        <v>21.07</v>
      </c>
      <c r="AP180" s="123">
        <f>SUM(AN180:AO180)</f>
        <v>34</v>
      </c>
      <c r="AQ180" s="123">
        <v>12.93</v>
      </c>
      <c r="AR180" s="123">
        <v>21.07</v>
      </c>
      <c r="AS180" s="123">
        <f>SUM(AQ180:AR180)</f>
        <v>34</v>
      </c>
      <c r="AT180" s="127">
        <v>17.600000000000001</v>
      </c>
      <c r="AU180" s="127">
        <v>26.4</v>
      </c>
      <c r="AV180" s="123">
        <f>SUM(AT180:AU180)</f>
        <v>44</v>
      </c>
      <c r="AW180" s="127">
        <v>17.600000000000001</v>
      </c>
      <c r="AX180" s="127">
        <v>26.4</v>
      </c>
      <c r="AY180" s="123">
        <f>SUM(AW180:AX180)</f>
        <v>44</v>
      </c>
      <c r="AZ180" s="219">
        <v>22</v>
      </c>
      <c r="BA180" s="219">
        <v>35.200000000000003</v>
      </c>
      <c r="BB180" s="226">
        <f>SUM(AZ180:BA180)</f>
        <v>57.2</v>
      </c>
      <c r="BC180" s="226">
        <v>22</v>
      </c>
      <c r="BD180" s="226">
        <v>35.200000000000003</v>
      </c>
      <c r="BE180" s="226">
        <f>SUM(BC180:BD180)</f>
        <v>57.2</v>
      </c>
      <c r="BF180" s="219">
        <v>19.989999999999998</v>
      </c>
      <c r="BG180" s="219">
        <v>39.35</v>
      </c>
      <c r="BH180" s="226">
        <f>SUM(BF180:BG180)</f>
        <v>59.34</v>
      </c>
      <c r="BI180" s="226">
        <v>19.989999999999998</v>
      </c>
      <c r="BJ180" s="226">
        <v>40.01</v>
      </c>
      <c r="BK180" s="226">
        <f>SUM(BI180:BJ180)</f>
        <v>60</v>
      </c>
      <c r="BL180" s="228">
        <v>19.989999999999998</v>
      </c>
      <c r="BM180" s="228">
        <v>40.090000000000003</v>
      </c>
      <c r="BN180" s="226">
        <f>SUM(BL180:BM180)</f>
        <v>60.08</v>
      </c>
      <c r="BO180" s="226">
        <v>24.3</v>
      </c>
      <c r="BP180" s="226">
        <v>42</v>
      </c>
      <c r="BQ180" s="226">
        <f>SUM(BO180:BP180)</f>
        <v>66.3</v>
      </c>
      <c r="BR180" s="228">
        <v>18.32</v>
      </c>
      <c r="BS180" s="228">
        <v>32.46</v>
      </c>
      <c r="BT180" s="226">
        <f>SUM(BR180:BS180)</f>
        <v>50.78</v>
      </c>
      <c r="BU180" s="228">
        <v>18.231999999999999</v>
      </c>
      <c r="BV180" s="228">
        <v>31.5</v>
      </c>
      <c r="BW180" s="226">
        <f>SUM(BU180:BV180)</f>
        <v>49.731999999999999</v>
      </c>
      <c r="BX180" s="228">
        <v>28.4</v>
      </c>
      <c r="BY180" s="228">
        <v>42.8</v>
      </c>
      <c r="BZ180" s="226">
        <f>SUM(BX180:BY180)</f>
        <v>71.199999999999989</v>
      </c>
      <c r="CA180" s="228">
        <v>29.2</v>
      </c>
      <c r="CB180" s="228">
        <v>43.8</v>
      </c>
      <c r="CC180" s="226">
        <f>SUM(CA180:CB180)</f>
        <v>73</v>
      </c>
      <c r="CD180" s="228">
        <v>28.8</v>
      </c>
      <c r="CE180" s="228">
        <v>36.200000000000003</v>
      </c>
      <c r="CF180" s="226">
        <f>SUM(CD180:CE180)</f>
        <v>65</v>
      </c>
      <c r="CG180" s="228">
        <v>30.4</v>
      </c>
      <c r="CH180" s="228">
        <v>45.6</v>
      </c>
      <c r="CI180" s="226">
        <f>SUM(CG180:CH180)</f>
        <v>76</v>
      </c>
      <c r="CJ180" s="228">
        <v>36.4</v>
      </c>
      <c r="CK180" s="228">
        <v>54.9</v>
      </c>
      <c r="CL180" s="226">
        <f>SUM(CJ180:CK180)</f>
        <v>91.3</v>
      </c>
      <c r="CM180" s="228">
        <v>30.4</v>
      </c>
      <c r="CN180" s="228">
        <v>45.6</v>
      </c>
      <c r="CO180" s="226">
        <f>SUM(CM180:CN180)</f>
        <v>76</v>
      </c>
      <c r="CP180" s="228">
        <v>30.4</v>
      </c>
      <c r="CQ180" s="228">
        <v>45.6</v>
      </c>
      <c r="CR180" s="226">
        <f>SUM(CP180:CQ180)</f>
        <v>76</v>
      </c>
      <c r="GC180" s="120"/>
      <c r="GD180" s="120"/>
      <c r="GE180" s="120"/>
      <c r="GF180" s="120"/>
      <c r="GG180" s="120"/>
      <c r="GH180" s="120"/>
      <c r="GI180" s="120"/>
      <c r="GJ180" s="120"/>
      <c r="GK180" s="120"/>
      <c r="GL180" s="120"/>
      <c r="GM180" s="120"/>
      <c r="GN180" s="120"/>
      <c r="GO180" s="120"/>
      <c r="GP180" s="120"/>
      <c r="GQ180" s="120"/>
      <c r="GR180" s="120"/>
      <c r="GS180" s="120"/>
      <c r="GT180" s="120"/>
      <c r="GU180" s="120"/>
      <c r="GV180" s="120"/>
      <c r="GW180" s="120"/>
      <c r="GX180" s="120"/>
      <c r="GY180" s="120"/>
      <c r="GZ180" s="120"/>
      <c r="HA180" s="120"/>
      <c r="HB180" s="120"/>
      <c r="HC180" s="120"/>
      <c r="HD180" s="120"/>
      <c r="HE180" s="120"/>
      <c r="HF180" s="120"/>
      <c r="HG180" s="120"/>
      <c r="HH180" s="120"/>
      <c r="HI180" s="120"/>
      <c r="HJ180" s="120"/>
      <c r="HK180" s="120"/>
      <c r="HL180" s="120"/>
      <c r="HM180" s="120"/>
      <c r="HN180" s="120"/>
      <c r="HO180" s="120"/>
      <c r="HP180" s="120"/>
      <c r="HQ180" s="120"/>
      <c r="HR180" s="120"/>
      <c r="HS180" s="120"/>
      <c r="HT180" s="120"/>
      <c r="HU180" s="120"/>
      <c r="HV180" s="120"/>
      <c r="HW180" s="120"/>
      <c r="HX180" s="120"/>
      <c r="HY180" s="120"/>
      <c r="HZ180" s="120"/>
      <c r="IA180" s="120"/>
      <c r="IB180" s="120"/>
      <c r="IC180" s="120"/>
      <c r="ID180" s="120"/>
      <c r="IE180" s="120"/>
      <c r="IF180" s="120"/>
      <c r="IG180" s="120"/>
      <c r="IH180" s="120"/>
      <c r="II180" s="120"/>
      <c r="IJ180" s="120"/>
      <c r="IK180" s="120"/>
      <c r="IL180" s="120"/>
      <c r="IM180" s="120"/>
      <c r="IN180" s="120"/>
      <c r="IO180" s="120"/>
      <c r="IP180" s="120"/>
      <c r="IQ180" s="120"/>
      <c r="IR180" s="120"/>
      <c r="IS180" s="120"/>
      <c r="IT180" s="120"/>
      <c r="IU180" s="120"/>
      <c r="IV180" s="120"/>
      <c r="IW180" s="120"/>
      <c r="IX180" s="120"/>
      <c r="IY180" s="120"/>
      <c r="IZ180" s="120"/>
      <c r="JA180" s="120"/>
      <c r="JB180" s="120"/>
      <c r="JC180" s="120"/>
      <c r="JD180" s="120"/>
      <c r="JE180" s="120"/>
      <c r="JF180" s="120"/>
      <c r="JG180" s="120"/>
      <c r="JH180" s="120"/>
      <c r="JI180" s="120"/>
      <c r="JJ180" s="120"/>
      <c r="JK180" s="120"/>
      <c r="JL180" s="120"/>
      <c r="JM180" s="120"/>
      <c r="JN180" s="120"/>
      <c r="JO180" s="120"/>
      <c r="JP180" s="120"/>
      <c r="JQ180" s="120"/>
      <c r="JR180" s="120"/>
      <c r="JS180" s="120"/>
      <c r="JT180" s="120"/>
      <c r="JU180" s="120"/>
      <c r="JV180" s="120"/>
      <c r="JW180" s="120"/>
      <c r="JX180" s="120"/>
      <c r="JY180" s="120"/>
      <c r="JZ180" s="120"/>
      <c r="KA180" s="120"/>
      <c r="KB180" s="120"/>
      <c r="KC180" s="120"/>
      <c r="KD180" s="120"/>
      <c r="KE180" s="120"/>
      <c r="KF180" s="120"/>
      <c r="KG180" s="120"/>
      <c r="KH180" s="120"/>
      <c r="KI180" s="120"/>
      <c r="KJ180" s="120"/>
      <c r="KK180" s="120"/>
      <c r="KL180" s="120"/>
      <c r="KM180" s="120"/>
      <c r="KN180" s="120"/>
      <c r="KO180" s="120"/>
      <c r="KP180" s="120"/>
      <c r="KQ180" s="120"/>
      <c r="KR180" s="120"/>
      <c r="KS180" s="120"/>
      <c r="KT180" s="120"/>
      <c r="KU180" s="120"/>
      <c r="KV180" s="120"/>
      <c r="KW180" s="120"/>
      <c r="KX180" s="120"/>
      <c r="KY180" s="120"/>
      <c r="KZ180" s="120"/>
      <c r="LA180" s="120"/>
      <c r="LB180" s="120"/>
      <c r="LC180" s="120"/>
      <c r="LD180" s="120"/>
      <c r="LE180" s="120"/>
      <c r="LF180" s="120"/>
      <c r="LG180" s="120"/>
      <c r="LH180" s="120"/>
      <c r="LI180" s="120"/>
      <c r="LJ180" s="120"/>
      <c r="LK180" s="120"/>
      <c r="LL180" s="120"/>
      <c r="LM180" s="120"/>
      <c r="LN180" s="120"/>
      <c r="LO180" s="120"/>
      <c r="LP180" s="120"/>
      <c r="LQ180" s="120"/>
      <c r="LR180" s="120"/>
      <c r="LS180" s="120"/>
      <c r="LT180" s="120"/>
      <c r="LU180" s="120"/>
      <c r="LV180" s="120"/>
      <c r="LW180" s="120"/>
      <c r="LX180" s="120"/>
      <c r="LY180" s="120"/>
      <c r="LZ180" s="120"/>
      <c r="MA180" s="120"/>
      <c r="MB180" s="120"/>
      <c r="MC180" s="120"/>
      <c r="MD180" s="120"/>
      <c r="ME180" s="120"/>
      <c r="MF180" s="120"/>
      <c r="MG180" s="120"/>
      <c r="MH180" s="120"/>
      <c r="MI180" s="120"/>
      <c r="MJ180" s="120"/>
      <c r="MK180" s="120"/>
      <c r="ML180" s="120"/>
      <c r="MM180" s="120"/>
      <c r="MN180" s="120"/>
      <c r="MO180" s="120"/>
      <c r="MP180" s="120"/>
      <c r="MQ180" s="120"/>
      <c r="MR180" s="120"/>
      <c r="MS180" s="120"/>
      <c r="MT180" s="120"/>
      <c r="MU180" s="120"/>
      <c r="MV180" s="120"/>
      <c r="MW180" s="120"/>
      <c r="MX180" s="120"/>
      <c r="MY180" s="120"/>
      <c r="MZ180" s="120"/>
      <c r="NA180" s="120"/>
      <c r="NB180" s="120"/>
      <c r="NC180" s="120"/>
      <c r="ND180" s="120"/>
      <c r="NE180" s="120"/>
      <c r="NF180" s="120"/>
      <c r="NG180" s="120"/>
      <c r="NH180" s="120"/>
      <c r="NI180" s="120"/>
      <c r="NJ180" s="120"/>
      <c r="NK180" s="120"/>
      <c r="NL180" s="120"/>
      <c r="NM180" s="120"/>
      <c r="NN180" s="120"/>
      <c r="NO180" s="120"/>
      <c r="NP180" s="120"/>
      <c r="NQ180" s="120"/>
      <c r="NR180" s="120"/>
      <c r="NS180" s="120"/>
      <c r="NT180" s="120"/>
      <c r="NU180" s="120"/>
      <c r="NV180" s="120"/>
      <c r="NW180" s="120"/>
      <c r="NX180" s="120"/>
      <c r="NY180" s="120"/>
      <c r="NZ180" s="120"/>
      <c r="OA180" s="120"/>
      <c r="OB180" s="120"/>
      <c r="OC180" s="120"/>
      <c r="OD180" s="120"/>
      <c r="OE180" s="120"/>
      <c r="OF180" s="120"/>
      <c r="OG180" s="120"/>
      <c r="OH180" s="120"/>
      <c r="OI180" s="120"/>
      <c r="OJ180" s="120"/>
      <c r="OK180" s="120"/>
      <c r="OL180" s="120"/>
      <c r="OM180" s="120"/>
      <c r="ON180" s="120"/>
      <c r="OO180" s="120"/>
      <c r="OP180" s="120"/>
      <c r="OQ180" s="120"/>
      <c r="OR180" s="120"/>
      <c r="OS180" s="120"/>
      <c r="OT180" s="120"/>
      <c r="OU180" s="120"/>
      <c r="OV180" s="120"/>
      <c r="OW180" s="120"/>
      <c r="OX180" s="120"/>
      <c r="OY180" s="120"/>
      <c r="OZ180" s="120"/>
      <c r="PA180" s="120"/>
      <c r="PB180" s="120"/>
      <c r="PC180" s="120"/>
      <c r="PD180" s="120"/>
      <c r="PE180" s="120"/>
      <c r="PF180" s="120"/>
      <c r="PG180" s="120"/>
      <c r="PH180" s="120"/>
      <c r="PI180" s="120"/>
      <c r="PJ180" s="120"/>
      <c r="PK180" s="120"/>
      <c r="PL180" s="120"/>
      <c r="PM180" s="120"/>
      <c r="PN180" s="120"/>
      <c r="PO180" s="120"/>
      <c r="PP180" s="120"/>
      <c r="PQ180" s="120"/>
      <c r="PR180" s="120"/>
      <c r="PS180" s="120"/>
      <c r="PT180" s="120"/>
      <c r="PU180" s="120"/>
      <c r="PV180" s="120"/>
      <c r="PW180" s="120"/>
      <c r="PX180" s="120"/>
      <c r="PY180" s="120"/>
      <c r="PZ180" s="120"/>
      <c r="QA180" s="120"/>
      <c r="QB180" s="120"/>
      <c r="QC180" s="120"/>
      <c r="QD180" s="120"/>
      <c r="QE180" s="120"/>
      <c r="QF180" s="120"/>
      <c r="QG180" s="120"/>
      <c r="QH180" s="120"/>
      <c r="QI180" s="120"/>
      <c r="QJ180" s="120"/>
      <c r="QK180" s="120"/>
      <c r="QL180" s="120"/>
      <c r="QM180" s="120"/>
      <c r="QN180" s="120"/>
      <c r="QO180" s="120"/>
      <c r="QP180" s="120"/>
      <c r="QQ180" s="120"/>
      <c r="QR180" s="120"/>
      <c r="QS180" s="120"/>
      <c r="QT180" s="120"/>
      <c r="QU180" s="120"/>
      <c r="QV180" s="120"/>
      <c r="QW180" s="120"/>
      <c r="QX180" s="120"/>
      <c r="QY180" s="120"/>
      <c r="QZ180" s="120"/>
      <c r="RA180" s="120"/>
      <c r="RB180" s="120"/>
      <c r="RC180" s="120"/>
      <c r="RD180" s="120"/>
      <c r="RE180" s="120"/>
      <c r="RF180" s="120"/>
      <c r="RG180" s="120"/>
      <c r="RH180" s="120"/>
      <c r="RI180" s="120"/>
      <c r="RJ180" s="120"/>
      <c r="RK180" s="120"/>
      <c r="RL180" s="120"/>
      <c r="RM180" s="120"/>
      <c r="RN180" s="120"/>
      <c r="RO180" s="120"/>
      <c r="RP180" s="120"/>
      <c r="RQ180" s="120"/>
      <c r="RR180" s="120"/>
      <c r="RS180" s="120"/>
      <c r="RT180" s="120"/>
      <c r="RU180" s="120"/>
      <c r="RV180" s="120"/>
      <c r="RW180" s="120"/>
      <c r="RX180" s="120"/>
      <c r="RY180" s="120"/>
      <c r="RZ180" s="120"/>
      <c r="SA180" s="120"/>
      <c r="SB180" s="120"/>
      <c r="SC180" s="120"/>
      <c r="SD180" s="120"/>
      <c r="SE180" s="120"/>
      <c r="SF180" s="120"/>
      <c r="SG180" s="120"/>
      <c r="SH180" s="120"/>
      <c r="SI180" s="120"/>
      <c r="SJ180" s="120"/>
      <c r="SK180" s="120"/>
      <c r="SL180" s="120"/>
      <c r="SM180" s="120"/>
      <c r="SN180" s="120"/>
      <c r="SO180" s="120"/>
      <c r="SP180" s="120"/>
      <c r="SQ180" s="120"/>
      <c r="SR180" s="120"/>
      <c r="SS180" s="120"/>
      <c r="ST180" s="120"/>
      <c r="SU180" s="120"/>
      <c r="SV180" s="120"/>
      <c r="SW180" s="120"/>
      <c r="SX180" s="120"/>
      <c r="SY180" s="120"/>
      <c r="SZ180" s="120"/>
      <c r="TA180" s="120"/>
      <c r="TB180" s="120"/>
      <c r="TC180" s="120"/>
      <c r="TD180" s="120"/>
      <c r="TE180" s="120"/>
      <c r="TF180" s="120"/>
      <c r="TG180" s="120"/>
      <c r="TH180" s="120"/>
      <c r="TI180" s="120"/>
      <c r="TJ180" s="120"/>
      <c r="TK180" s="120"/>
      <c r="TL180" s="120"/>
      <c r="TM180" s="120"/>
      <c r="TN180" s="120"/>
      <c r="TO180" s="120"/>
      <c r="TP180" s="120"/>
      <c r="TQ180" s="120"/>
      <c r="TR180" s="120"/>
      <c r="TS180" s="120"/>
      <c r="TT180" s="120"/>
      <c r="TU180" s="120"/>
      <c r="TV180" s="120"/>
      <c r="TW180" s="120"/>
      <c r="TX180" s="120"/>
      <c r="TY180" s="120"/>
      <c r="TZ180" s="120"/>
      <c r="UA180" s="120"/>
      <c r="UB180" s="120"/>
      <c r="UC180" s="120"/>
      <c r="UD180" s="120"/>
      <c r="UE180" s="120"/>
      <c r="UF180" s="120"/>
      <c r="UG180" s="120"/>
    </row>
    <row r="181" spans="1:553" s="108" customFormat="1" ht="15" x14ac:dyDescent="0.25">
      <c r="A181" s="169" t="s">
        <v>232</v>
      </c>
      <c r="B181" s="177">
        <v>0</v>
      </c>
      <c r="C181" s="177">
        <v>0</v>
      </c>
      <c r="D181" s="177">
        <v>0</v>
      </c>
      <c r="E181" s="177">
        <v>0</v>
      </c>
      <c r="F181" s="177">
        <v>0</v>
      </c>
      <c r="G181" s="177">
        <v>0</v>
      </c>
      <c r="H181" s="177">
        <v>0</v>
      </c>
      <c r="I181" s="177">
        <v>0</v>
      </c>
      <c r="J181" s="177">
        <v>0</v>
      </c>
      <c r="K181" s="128"/>
      <c r="L181" s="128">
        <v>0</v>
      </c>
      <c r="M181" s="128"/>
      <c r="N181" s="128"/>
      <c r="O181" s="128"/>
      <c r="P181" s="128"/>
      <c r="Q181" s="128">
        <v>0</v>
      </c>
      <c r="R181" s="128">
        <v>0</v>
      </c>
      <c r="S181" s="128"/>
      <c r="T181" s="128">
        <v>0</v>
      </c>
      <c r="U181" s="128"/>
      <c r="V181" s="128"/>
      <c r="W181" s="128"/>
      <c r="X181" s="128"/>
      <c r="Y181" s="128">
        <f>0-0</f>
        <v>0</v>
      </c>
      <c r="Z181" s="128">
        <f>43.84-Z180</f>
        <v>3.8400000000000034</v>
      </c>
      <c r="AA181" s="129">
        <f>SUM(Y181:Z181)</f>
        <v>3.8400000000000034</v>
      </c>
      <c r="AB181" s="128">
        <f>14-AB180</f>
        <v>4</v>
      </c>
      <c r="AC181" s="128">
        <f>30-AC180</f>
        <v>0</v>
      </c>
      <c r="AD181" s="129">
        <f t="shared" si="115"/>
        <v>4</v>
      </c>
      <c r="AE181" s="128">
        <f>20.4247-AE180</f>
        <v>4.4247000000000014</v>
      </c>
      <c r="AF181" s="128">
        <f>24.0001-AF180</f>
        <v>9.9999999999766942E-5</v>
      </c>
      <c r="AG181" s="129">
        <f>SUM(AE181:AF181)</f>
        <v>4.4248000000000012</v>
      </c>
      <c r="AH181" s="128">
        <f>20.0527-AH180</f>
        <v>4.0527000000000015</v>
      </c>
      <c r="AI181" s="128">
        <f>24-AI180</f>
        <v>0</v>
      </c>
      <c r="AJ181" s="129">
        <f>SUM(AH181:AI181)</f>
        <v>4.0527000000000015</v>
      </c>
      <c r="AK181" s="128">
        <f>23.3347-AK180</f>
        <v>5.7347000000000001</v>
      </c>
      <c r="AL181" s="128">
        <f>27.42-AL180</f>
        <v>1.0200000000000031</v>
      </c>
      <c r="AM181" s="129">
        <f>SUM(AK181:AL181)</f>
        <v>6.7547000000000033</v>
      </c>
      <c r="AN181" s="128">
        <f>18.5747-AN180</f>
        <v>5.6447000000000003</v>
      </c>
      <c r="AO181" s="128">
        <f>22.09-AO180</f>
        <v>1.0199999999999996</v>
      </c>
      <c r="AP181" s="129">
        <f>SUM(AN181:AO181)</f>
        <v>6.6646999999999998</v>
      </c>
      <c r="AQ181" s="129">
        <v>4.9310999999999998</v>
      </c>
      <c r="AR181" s="129">
        <v>0.62760000000000005</v>
      </c>
      <c r="AS181" s="129">
        <v>5.5587</v>
      </c>
      <c r="AT181" s="128">
        <f>23.3801-AT180</f>
        <v>5.7800999999999974</v>
      </c>
      <c r="AU181" s="128">
        <f>27.42-AU180</f>
        <v>1.0200000000000031</v>
      </c>
      <c r="AV181" s="129">
        <f>SUM(AT181:AU181)</f>
        <v>6.8001000000000005</v>
      </c>
      <c r="AW181" s="128">
        <f>23.3801-AW180</f>
        <v>5.7800999999999974</v>
      </c>
      <c r="AX181" s="128">
        <f>27.42-AX180</f>
        <v>1.0200000000000031</v>
      </c>
      <c r="AY181" s="129">
        <f>SUM(AW181:AX181)</f>
        <v>6.8001000000000005</v>
      </c>
      <c r="AZ181" s="128">
        <v>6.0926</v>
      </c>
      <c r="BA181" s="128">
        <v>1.236</v>
      </c>
      <c r="BB181" s="129">
        <v>7.3285999999999998</v>
      </c>
      <c r="BC181" s="129">
        <v>5.4073999999999991</v>
      </c>
      <c r="BD181" s="129">
        <v>1.0255999999999972</v>
      </c>
      <c r="BE181" s="129">
        <v>6.4329999999999927</v>
      </c>
      <c r="BF181" s="128">
        <v>6.3482000000000021</v>
      </c>
      <c r="BG181" s="128">
        <v>1.2359999999999971</v>
      </c>
      <c r="BH181" s="129">
        <v>7.5841999999999956</v>
      </c>
      <c r="BI181" s="177">
        <v>5.66</v>
      </c>
      <c r="BJ181" s="177">
        <v>1.0200000000000031</v>
      </c>
      <c r="BK181" s="352">
        <v>6.6800000000000068</v>
      </c>
      <c r="BL181" s="177">
        <v>4.7121000000000031</v>
      </c>
      <c r="BM181" s="177">
        <v>0</v>
      </c>
      <c r="BN181" s="352">
        <v>4.7121000000000066</v>
      </c>
      <c r="BO181" s="177">
        <v>6.2105999999999995</v>
      </c>
      <c r="BP181" s="177">
        <v>1.0200000000000031</v>
      </c>
      <c r="BQ181" s="352">
        <v>7.2306000000000097</v>
      </c>
      <c r="BR181" s="177">
        <v>6.0106000000000002</v>
      </c>
      <c r="BS181" s="177">
        <v>0</v>
      </c>
      <c r="BT181" s="352">
        <v>6.0105999999999966</v>
      </c>
      <c r="BU181" s="181"/>
      <c r="BV181" s="181"/>
      <c r="BW181" s="182"/>
      <c r="BX181" s="181">
        <v>5.7582000000000022</v>
      </c>
      <c r="BY181" s="181">
        <v>0</v>
      </c>
      <c r="BZ181" s="182">
        <v>5.7582000000000164</v>
      </c>
      <c r="CA181" s="181"/>
      <c r="CB181" s="181"/>
      <c r="CC181" s="182"/>
      <c r="CD181" s="181"/>
      <c r="CE181" s="181"/>
      <c r="CF181" s="181"/>
      <c r="CG181" s="181"/>
      <c r="CH181" s="181"/>
      <c r="CI181" s="182"/>
      <c r="CJ181" s="181"/>
      <c r="CK181" s="181"/>
      <c r="CL181" s="181"/>
      <c r="CM181" s="181"/>
      <c r="CN181" s="181"/>
      <c r="CO181" s="181"/>
      <c r="CP181" s="181"/>
      <c r="CQ181" s="181"/>
      <c r="CR181" s="181"/>
      <c r="CS181" s="232"/>
      <c r="CT181" s="232"/>
      <c r="CU181" s="232"/>
      <c r="CV181" s="232"/>
      <c r="CW181" s="232"/>
      <c r="CX181" s="232"/>
      <c r="CY181" s="232"/>
      <c r="CZ181" s="232"/>
      <c r="DA181" s="232"/>
      <c r="DB181" s="232"/>
      <c r="DC181" s="232"/>
      <c r="DD181" s="232"/>
      <c r="DE181" s="232"/>
      <c r="DF181" s="232"/>
      <c r="DG181" s="232"/>
      <c r="DH181" s="232"/>
      <c r="DI181" s="232"/>
      <c r="DJ181" s="232"/>
      <c r="DK181" s="232"/>
      <c r="DL181" s="232"/>
      <c r="DM181" s="232"/>
      <c r="DN181" s="232"/>
      <c r="DO181" s="232"/>
      <c r="DP181" s="232"/>
      <c r="DQ181" s="232"/>
      <c r="DR181" s="232"/>
      <c r="DS181" s="232"/>
      <c r="DT181" s="232"/>
      <c r="DU181" s="232"/>
      <c r="DV181" s="232"/>
      <c r="DW181" s="232"/>
      <c r="DX181" s="232"/>
      <c r="DY181" s="232"/>
      <c r="DZ181" s="232"/>
      <c r="EA181" s="232"/>
      <c r="EB181" s="232"/>
      <c r="EC181" s="232"/>
      <c r="ED181" s="232"/>
      <c r="EE181" s="232"/>
      <c r="EF181" s="232"/>
      <c r="EG181" s="232"/>
      <c r="EH181" s="232"/>
      <c r="EI181" s="232"/>
      <c r="EJ181" s="232"/>
      <c r="EK181" s="232"/>
      <c r="EL181" s="232"/>
      <c r="EM181" s="232"/>
      <c r="EN181" s="232"/>
      <c r="EO181" s="232"/>
      <c r="EP181" s="232"/>
      <c r="EQ181" s="232"/>
      <c r="ER181" s="232"/>
      <c r="ES181" s="232"/>
      <c r="ET181" s="232"/>
      <c r="EU181" s="232"/>
      <c r="EV181" s="232"/>
      <c r="EW181" s="232"/>
      <c r="EX181" s="232"/>
      <c r="EY181" s="232"/>
      <c r="EZ181" s="232"/>
      <c r="FA181" s="232"/>
      <c r="FB181" s="232"/>
      <c r="FC181" s="232"/>
      <c r="FD181" s="232"/>
      <c r="FE181" s="232"/>
      <c r="FF181" s="232"/>
      <c r="FG181" s="232"/>
      <c r="FH181" s="232"/>
      <c r="FI181" s="232"/>
      <c r="FJ181" s="232"/>
      <c r="FK181" s="232"/>
      <c r="FL181" s="232"/>
      <c r="FM181" s="232"/>
      <c r="FN181" s="232"/>
      <c r="FO181" s="232"/>
      <c r="FP181" s="232"/>
      <c r="FQ181" s="232"/>
      <c r="FR181" s="232"/>
      <c r="FS181" s="232"/>
      <c r="FT181" s="232"/>
      <c r="FU181" s="232"/>
      <c r="FV181" s="232"/>
      <c r="FW181" s="232"/>
      <c r="FX181" s="232"/>
      <c r="FY181" s="232"/>
      <c r="FZ181" s="232"/>
      <c r="GA181" s="232"/>
      <c r="GB181" s="232"/>
      <c r="GC181" s="120"/>
      <c r="GD181" s="120"/>
      <c r="GE181" s="120"/>
      <c r="GF181" s="120"/>
      <c r="GG181" s="120"/>
      <c r="GH181" s="120"/>
      <c r="GI181" s="120"/>
      <c r="GJ181" s="120"/>
      <c r="GK181" s="120"/>
      <c r="GL181" s="120"/>
      <c r="GM181" s="120"/>
      <c r="GN181" s="120"/>
      <c r="GO181" s="120"/>
      <c r="GP181" s="120"/>
      <c r="GQ181" s="120"/>
      <c r="GR181" s="120"/>
      <c r="GS181" s="120"/>
      <c r="GT181" s="120"/>
      <c r="GU181" s="120"/>
      <c r="GV181" s="120"/>
      <c r="GW181" s="120"/>
      <c r="GX181" s="120"/>
      <c r="GY181" s="120"/>
      <c r="GZ181" s="120"/>
      <c r="HA181" s="120"/>
      <c r="HB181" s="120"/>
      <c r="HC181" s="120"/>
      <c r="HD181" s="120"/>
      <c r="HE181" s="120"/>
      <c r="HF181" s="120"/>
      <c r="HG181" s="120"/>
      <c r="HH181" s="120"/>
      <c r="HI181" s="120"/>
      <c r="HJ181" s="120"/>
      <c r="HK181" s="120"/>
      <c r="HL181" s="120"/>
      <c r="HM181" s="120"/>
      <c r="HN181" s="120"/>
      <c r="HO181" s="120"/>
      <c r="HP181" s="120"/>
      <c r="HQ181" s="120"/>
      <c r="HR181" s="120"/>
      <c r="HS181" s="120"/>
      <c r="HT181" s="120"/>
      <c r="HU181" s="120"/>
      <c r="HV181" s="120"/>
      <c r="HW181" s="120"/>
      <c r="HX181" s="120"/>
      <c r="HY181" s="120"/>
      <c r="HZ181" s="120"/>
      <c r="IA181" s="120"/>
      <c r="IB181" s="120"/>
      <c r="IC181" s="120"/>
      <c r="ID181" s="120"/>
      <c r="IE181" s="120"/>
      <c r="IF181" s="120"/>
      <c r="IG181" s="120"/>
      <c r="IH181" s="120"/>
      <c r="II181" s="120"/>
      <c r="IJ181" s="120"/>
      <c r="IK181" s="120"/>
      <c r="IL181" s="120"/>
      <c r="IM181" s="120"/>
      <c r="IN181" s="120"/>
      <c r="IO181" s="120"/>
      <c r="IP181" s="120"/>
      <c r="IQ181" s="120"/>
      <c r="IR181" s="120"/>
      <c r="IS181" s="120"/>
      <c r="IT181" s="120"/>
      <c r="IU181" s="120"/>
      <c r="IV181" s="120"/>
      <c r="IW181" s="120"/>
      <c r="IX181" s="120"/>
      <c r="IY181" s="120"/>
      <c r="IZ181" s="120"/>
      <c r="JA181" s="120"/>
      <c r="JB181" s="120"/>
      <c r="JC181" s="120"/>
      <c r="JD181" s="120"/>
      <c r="JE181" s="120"/>
      <c r="JF181" s="120"/>
      <c r="JG181" s="120"/>
      <c r="JH181" s="120"/>
      <c r="JI181" s="120"/>
      <c r="JJ181" s="120"/>
      <c r="JK181" s="120"/>
      <c r="JL181" s="120"/>
      <c r="JM181" s="120"/>
      <c r="JN181" s="120"/>
      <c r="JO181" s="120"/>
      <c r="JP181" s="120"/>
      <c r="JQ181" s="120"/>
      <c r="JR181" s="120"/>
      <c r="JS181" s="120"/>
      <c r="JT181" s="120"/>
      <c r="JU181" s="120"/>
      <c r="JV181" s="120"/>
      <c r="JW181" s="120"/>
      <c r="JX181" s="120"/>
      <c r="JY181" s="120"/>
      <c r="JZ181" s="120"/>
      <c r="KA181" s="120"/>
      <c r="KB181" s="120"/>
      <c r="KC181" s="120"/>
      <c r="KD181" s="120"/>
      <c r="KE181" s="120"/>
      <c r="KF181" s="120"/>
      <c r="KG181" s="120"/>
      <c r="KH181" s="120"/>
      <c r="KI181" s="120"/>
      <c r="KJ181" s="120"/>
      <c r="KK181" s="120"/>
      <c r="KL181" s="120"/>
      <c r="KM181" s="120"/>
      <c r="KN181" s="120"/>
      <c r="KO181" s="120"/>
      <c r="KP181" s="120"/>
      <c r="KQ181" s="120"/>
      <c r="KR181" s="120"/>
      <c r="KS181" s="120"/>
      <c r="KT181" s="120"/>
      <c r="KU181" s="120"/>
      <c r="KV181" s="120"/>
      <c r="KW181" s="120"/>
      <c r="KX181" s="120"/>
      <c r="KY181" s="120"/>
      <c r="KZ181" s="120"/>
      <c r="LA181" s="120"/>
      <c r="LB181" s="120"/>
      <c r="LC181" s="120"/>
      <c r="LD181" s="120"/>
      <c r="LE181" s="120"/>
      <c r="LF181" s="120"/>
      <c r="LG181" s="120"/>
      <c r="LH181" s="120"/>
      <c r="LI181" s="120"/>
      <c r="LJ181" s="120"/>
      <c r="LK181" s="120"/>
      <c r="LL181" s="120"/>
      <c r="LM181" s="120"/>
      <c r="LN181" s="120"/>
      <c r="LO181" s="120"/>
      <c r="LP181" s="120"/>
      <c r="LQ181" s="120"/>
      <c r="LR181" s="120"/>
      <c r="LS181" s="120"/>
      <c r="LT181" s="120"/>
      <c r="LU181" s="120"/>
      <c r="LV181" s="120"/>
      <c r="LW181" s="120"/>
      <c r="LX181" s="120"/>
      <c r="LY181" s="120"/>
      <c r="LZ181" s="120"/>
      <c r="MA181" s="120"/>
      <c r="MB181" s="120"/>
      <c r="MC181" s="120"/>
      <c r="MD181" s="120"/>
      <c r="ME181" s="120"/>
      <c r="MF181" s="120"/>
      <c r="MG181" s="120"/>
      <c r="MH181" s="120"/>
      <c r="MI181" s="120"/>
      <c r="MJ181" s="120"/>
      <c r="MK181" s="120"/>
      <c r="ML181" s="120"/>
      <c r="MM181" s="120"/>
      <c r="MN181" s="120"/>
      <c r="MO181" s="120"/>
      <c r="MP181" s="120"/>
      <c r="MQ181" s="120"/>
      <c r="MR181" s="120"/>
      <c r="MS181" s="120"/>
      <c r="MT181" s="120"/>
      <c r="MU181" s="120"/>
      <c r="MV181" s="120"/>
      <c r="MW181" s="120"/>
      <c r="MX181" s="120"/>
      <c r="MY181" s="120"/>
      <c r="MZ181" s="120"/>
      <c r="NA181" s="120"/>
      <c r="NB181" s="120"/>
      <c r="NC181" s="120"/>
      <c r="ND181" s="120"/>
      <c r="NE181" s="120"/>
      <c r="NF181" s="120"/>
      <c r="NG181" s="120"/>
      <c r="NH181" s="120"/>
      <c r="NI181" s="120"/>
      <c r="NJ181" s="120"/>
      <c r="NK181" s="120"/>
      <c r="NL181" s="120"/>
      <c r="NM181" s="120"/>
      <c r="NN181" s="120"/>
      <c r="NO181" s="120"/>
      <c r="NP181" s="120"/>
      <c r="NQ181" s="120"/>
      <c r="NR181" s="120"/>
      <c r="NS181" s="120"/>
      <c r="NT181" s="120"/>
      <c r="NU181" s="120"/>
      <c r="NV181" s="120"/>
      <c r="NW181" s="120"/>
      <c r="NX181" s="120"/>
      <c r="NY181" s="120"/>
      <c r="NZ181" s="120"/>
      <c r="OA181" s="120"/>
      <c r="OB181" s="120"/>
      <c r="OC181" s="120"/>
      <c r="OD181" s="120"/>
      <c r="OE181" s="120"/>
      <c r="OF181" s="120"/>
      <c r="OG181" s="120"/>
      <c r="OH181" s="120"/>
      <c r="OI181" s="120"/>
      <c r="OJ181" s="120"/>
      <c r="OK181" s="120"/>
      <c r="OL181" s="120"/>
      <c r="OM181" s="120"/>
      <c r="ON181" s="120"/>
      <c r="OO181" s="120"/>
      <c r="OP181" s="120"/>
      <c r="OQ181" s="120"/>
      <c r="OR181" s="120"/>
      <c r="OS181" s="120"/>
      <c r="OT181" s="120"/>
      <c r="OU181" s="120"/>
      <c r="OV181" s="120"/>
      <c r="OW181" s="120"/>
      <c r="OX181" s="120"/>
      <c r="OY181" s="120"/>
      <c r="OZ181" s="120"/>
      <c r="PA181" s="120"/>
      <c r="PB181" s="120"/>
      <c r="PC181" s="120"/>
      <c r="PD181" s="120"/>
      <c r="PE181" s="120"/>
      <c r="PF181" s="120"/>
      <c r="PG181" s="120"/>
      <c r="PH181" s="120"/>
      <c r="PI181" s="120"/>
      <c r="PJ181" s="120"/>
      <c r="PK181" s="120"/>
      <c r="PL181" s="120"/>
      <c r="PM181" s="120"/>
      <c r="PN181" s="120"/>
      <c r="PO181" s="120"/>
      <c r="PP181" s="120"/>
      <c r="PQ181" s="120"/>
      <c r="PR181" s="120"/>
      <c r="PS181" s="120"/>
      <c r="PT181" s="120"/>
      <c r="PU181" s="120"/>
      <c r="PV181" s="120"/>
      <c r="PW181" s="120"/>
      <c r="PX181" s="120"/>
      <c r="PY181" s="120"/>
      <c r="PZ181" s="120"/>
      <c r="QA181" s="120"/>
      <c r="QB181" s="120"/>
      <c r="QC181" s="120"/>
      <c r="QD181" s="120"/>
      <c r="QE181" s="120"/>
      <c r="QF181" s="120"/>
      <c r="QG181" s="120"/>
      <c r="QH181" s="120"/>
      <c r="QI181" s="120"/>
      <c r="QJ181" s="120"/>
      <c r="QK181" s="120"/>
      <c r="QL181" s="120"/>
      <c r="QM181" s="120"/>
      <c r="QN181" s="120"/>
      <c r="QO181" s="120"/>
      <c r="QP181" s="120"/>
      <c r="QQ181" s="120"/>
      <c r="QR181" s="120"/>
      <c r="QS181" s="120"/>
      <c r="QT181" s="120"/>
      <c r="QU181" s="120"/>
      <c r="QV181" s="120"/>
      <c r="QW181" s="120"/>
      <c r="QX181" s="120"/>
      <c r="QY181" s="120"/>
      <c r="QZ181" s="120"/>
      <c r="RA181" s="120"/>
      <c r="RB181" s="120"/>
      <c r="RC181" s="120"/>
      <c r="RD181" s="120"/>
      <c r="RE181" s="120"/>
      <c r="RF181" s="120"/>
      <c r="RG181" s="120"/>
      <c r="RH181" s="120"/>
      <c r="RI181" s="120"/>
      <c r="RJ181" s="120"/>
      <c r="RK181" s="120"/>
      <c r="RL181" s="120"/>
      <c r="RM181" s="120"/>
      <c r="RN181" s="120"/>
      <c r="RO181" s="120"/>
      <c r="RP181" s="120"/>
      <c r="RQ181" s="120"/>
      <c r="RR181" s="120"/>
      <c r="RS181" s="120"/>
      <c r="RT181" s="120"/>
      <c r="RU181" s="120"/>
      <c r="RV181" s="120"/>
      <c r="RW181" s="120"/>
      <c r="RX181" s="120"/>
      <c r="RY181" s="120"/>
      <c r="RZ181" s="120"/>
      <c r="SA181" s="120"/>
      <c r="SB181" s="120"/>
      <c r="SC181" s="120"/>
      <c r="SD181" s="120"/>
      <c r="SE181" s="120"/>
      <c r="SF181" s="120"/>
      <c r="SG181" s="120"/>
      <c r="SH181" s="120"/>
      <c r="SI181" s="120"/>
      <c r="SJ181" s="120"/>
      <c r="SK181" s="120"/>
      <c r="SL181" s="120"/>
      <c r="SM181" s="120"/>
      <c r="SN181" s="120"/>
      <c r="SO181" s="120"/>
      <c r="SP181" s="120"/>
      <c r="SQ181" s="120"/>
      <c r="SR181" s="120"/>
      <c r="SS181" s="120"/>
      <c r="ST181" s="120"/>
      <c r="SU181" s="120"/>
      <c r="SV181" s="120"/>
      <c r="SW181" s="120"/>
      <c r="SX181" s="120"/>
      <c r="SY181" s="120"/>
      <c r="SZ181" s="120"/>
      <c r="TA181" s="120"/>
      <c r="TB181" s="120"/>
      <c r="TC181" s="120"/>
      <c r="TD181" s="120"/>
      <c r="TE181" s="120"/>
      <c r="TF181" s="120"/>
      <c r="TG181" s="120"/>
      <c r="TH181" s="120"/>
      <c r="TI181" s="120"/>
      <c r="TJ181" s="120"/>
      <c r="TK181" s="120"/>
      <c r="TL181" s="120"/>
      <c r="TM181" s="120"/>
      <c r="TN181" s="120"/>
      <c r="TO181" s="120"/>
      <c r="TP181" s="120"/>
      <c r="TQ181" s="120"/>
      <c r="TR181" s="120"/>
      <c r="TS181" s="120"/>
      <c r="TT181" s="120"/>
      <c r="TU181" s="120"/>
      <c r="TV181" s="120"/>
      <c r="TW181" s="120"/>
      <c r="TX181" s="120"/>
      <c r="TY181" s="120"/>
      <c r="TZ181" s="120"/>
      <c r="UA181" s="120"/>
      <c r="UB181" s="120"/>
      <c r="UC181" s="120"/>
      <c r="UD181" s="120"/>
      <c r="UE181" s="120"/>
      <c r="UF181" s="120"/>
      <c r="UG181" s="120"/>
    </row>
    <row r="182" spans="1:553" x14ac:dyDescent="0.25">
      <c r="A182" s="161" t="s">
        <v>109</v>
      </c>
      <c r="B182" s="33"/>
      <c r="C182" s="33"/>
      <c r="D182" s="33"/>
      <c r="E182" s="33"/>
      <c r="F182" s="33"/>
      <c r="G182" s="33"/>
      <c r="H182" s="33"/>
      <c r="I182" s="33"/>
      <c r="J182" s="33"/>
      <c r="K182" s="85"/>
      <c r="L182" s="150"/>
      <c r="M182" s="85"/>
      <c r="N182" s="85"/>
      <c r="O182" s="85"/>
      <c r="P182" s="85"/>
      <c r="Q182" s="127"/>
      <c r="R182" s="127"/>
      <c r="S182" s="127"/>
      <c r="T182" s="127"/>
      <c r="U182" s="85"/>
      <c r="V182" s="85"/>
      <c r="W182" s="85"/>
      <c r="X182" s="85"/>
      <c r="Y182" s="85"/>
      <c r="Z182" s="85"/>
      <c r="AA182" s="41"/>
      <c r="AB182" s="85"/>
      <c r="AC182" s="85"/>
      <c r="AD182" s="123"/>
      <c r="AE182" s="216"/>
      <c r="AF182" s="216"/>
      <c r="AG182" s="217"/>
      <c r="AH182" s="216"/>
      <c r="AI182" s="216"/>
      <c r="AJ182" s="123"/>
      <c r="AK182" s="216"/>
      <c r="AL182" s="216"/>
      <c r="AM182" s="123"/>
      <c r="AN182" s="216"/>
      <c r="AO182" s="216"/>
      <c r="AP182" s="123"/>
      <c r="AQ182" s="123"/>
      <c r="AR182" s="123"/>
      <c r="AS182" s="123"/>
      <c r="AT182" s="216"/>
      <c r="AU182" s="216"/>
      <c r="AV182" s="123"/>
      <c r="AW182" s="216"/>
      <c r="AX182" s="216"/>
      <c r="AY182" s="123"/>
      <c r="AZ182" s="216"/>
      <c r="BA182" s="216"/>
      <c r="BB182" s="217"/>
      <c r="BC182" s="217"/>
      <c r="BD182" s="217"/>
      <c r="BE182" s="217"/>
      <c r="BF182" s="216"/>
      <c r="BG182" s="216"/>
      <c r="BH182" s="217"/>
      <c r="BI182" s="216"/>
      <c r="BJ182" s="216"/>
      <c r="BK182" s="217"/>
      <c r="BL182" s="216"/>
      <c r="BM182" s="216"/>
      <c r="BN182" s="217"/>
      <c r="BO182" s="216"/>
      <c r="BP182" s="216"/>
      <c r="BQ182" s="217"/>
      <c r="BR182" s="216"/>
      <c r="BS182" s="216"/>
      <c r="BT182" s="217"/>
      <c r="BU182" s="216"/>
      <c r="BV182" s="216"/>
      <c r="BW182" s="217"/>
      <c r="BX182" s="216"/>
      <c r="BY182" s="216"/>
      <c r="BZ182" s="217"/>
      <c r="CA182" s="216"/>
      <c r="CB182" s="216"/>
      <c r="CC182" s="217"/>
      <c r="CD182" s="216"/>
      <c r="CE182" s="216"/>
      <c r="CF182" s="216"/>
      <c r="CG182" s="216"/>
      <c r="CH182" s="216"/>
      <c r="CI182" s="217"/>
      <c r="CJ182" s="216"/>
      <c r="CK182" s="216"/>
      <c r="CL182" s="216"/>
      <c r="CM182" s="216"/>
      <c r="CN182" s="216"/>
      <c r="CO182" s="216"/>
      <c r="CP182" s="216"/>
      <c r="CQ182" s="216"/>
      <c r="CR182" s="216"/>
      <c r="GC182" s="120"/>
      <c r="GD182" s="120"/>
      <c r="GE182" s="120"/>
      <c r="GF182" s="120"/>
      <c r="GG182" s="120"/>
      <c r="GH182" s="120"/>
      <c r="GI182" s="120"/>
      <c r="GJ182" s="120"/>
      <c r="GK182" s="120"/>
      <c r="GL182" s="120"/>
      <c r="GM182" s="120"/>
      <c r="GN182" s="120"/>
      <c r="GO182" s="120"/>
      <c r="GP182" s="120"/>
      <c r="GQ182" s="120"/>
      <c r="GR182" s="120"/>
      <c r="GS182" s="120"/>
      <c r="GT182" s="120"/>
      <c r="GU182" s="120"/>
      <c r="GV182" s="120"/>
      <c r="GW182" s="120"/>
      <c r="GX182" s="120"/>
      <c r="GY182" s="120"/>
      <c r="GZ182" s="120"/>
      <c r="HA182" s="120"/>
      <c r="HB182" s="120"/>
      <c r="HC182" s="120"/>
      <c r="HD182" s="120"/>
      <c r="HE182" s="120"/>
      <c r="HF182" s="120"/>
      <c r="HG182" s="120"/>
      <c r="HH182" s="120"/>
      <c r="HI182" s="120"/>
      <c r="HJ182" s="120"/>
      <c r="HK182" s="120"/>
      <c r="HL182" s="120"/>
      <c r="HM182" s="120"/>
      <c r="HN182" s="120"/>
      <c r="HO182" s="120"/>
      <c r="HP182" s="120"/>
      <c r="HQ182" s="120"/>
      <c r="HR182" s="120"/>
      <c r="HS182" s="120"/>
      <c r="HT182" s="120"/>
      <c r="HU182" s="120"/>
      <c r="HV182" s="120"/>
      <c r="HW182" s="120"/>
      <c r="HX182" s="120"/>
      <c r="HY182" s="120"/>
      <c r="HZ182" s="120"/>
      <c r="IA182" s="120"/>
      <c r="IB182" s="120"/>
      <c r="IC182" s="120"/>
      <c r="ID182" s="120"/>
      <c r="IE182" s="120"/>
      <c r="IF182" s="120"/>
      <c r="IG182" s="120"/>
      <c r="IH182" s="120"/>
      <c r="II182" s="120"/>
      <c r="IJ182" s="120"/>
      <c r="IK182" s="120"/>
      <c r="IL182" s="120"/>
      <c r="IM182" s="120"/>
      <c r="IN182" s="120"/>
      <c r="IO182" s="120"/>
      <c r="IP182" s="120"/>
      <c r="IQ182" s="120"/>
      <c r="IR182" s="120"/>
      <c r="IS182" s="120"/>
      <c r="IT182" s="120"/>
      <c r="IU182" s="120"/>
      <c r="IV182" s="120"/>
      <c r="IW182" s="120"/>
      <c r="IX182" s="120"/>
      <c r="IY182" s="120"/>
      <c r="IZ182" s="120"/>
      <c r="JA182" s="120"/>
      <c r="JB182" s="120"/>
      <c r="JC182" s="120"/>
      <c r="JD182" s="120"/>
      <c r="JE182" s="120"/>
      <c r="JF182" s="120"/>
      <c r="JG182" s="120"/>
      <c r="JH182" s="120"/>
      <c r="JI182" s="120"/>
      <c r="JJ182" s="120"/>
      <c r="JK182" s="120"/>
      <c r="JL182" s="120"/>
      <c r="JM182" s="120"/>
      <c r="JN182" s="120"/>
      <c r="JO182" s="120"/>
      <c r="JP182" s="120"/>
      <c r="JQ182" s="120"/>
      <c r="JR182" s="120"/>
      <c r="JS182" s="120"/>
      <c r="JT182" s="120"/>
      <c r="JU182" s="120"/>
      <c r="JV182" s="120"/>
      <c r="JW182" s="120"/>
      <c r="JX182" s="120"/>
      <c r="JY182" s="120"/>
      <c r="JZ182" s="120"/>
      <c r="KA182" s="120"/>
      <c r="KB182" s="120"/>
      <c r="KC182" s="120"/>
      <c r="KD182" s="120"/>
      <c r="KE182" s="120"/>
      <c r="KF182" s="120"/>
      <c r="KG182" s="120"/>
      <c r="KH182" s="120"/>
      <c r="KI182" s="120"/>
      <c r="KJ182" s="120"/>
      <c r="KK182" s="120"/>
      <c r="KL182" s="120"/>
      <c r="KM182" s="120"/>
      <c r="KN182" s="120"/>
      <c r="KO182" s="120"/>
      <c r="KP182" s="120"/>
      <c r="KQ182" s="120"/>
      <c r="KR182" s="120"/>
      <c r="KS182" s="120"/>
      <c r="KT182" s="120"/>
      <c r="KU182" s="120"/>
      <c r="KV182" s="120"/>
      <c r="KW182" s="120"/>
      <c r="KX182" s="120"/>
      <c r="KY182" s="120"/>
      <c r="KZ182" s="120"/>
      <c r="LA182" s="120"/>
      <c r="LB182" s="120"/>
      <c r="LC182" s="120"/>
      <c r="LD182" s="120"/>
      <c r="LE182" s="120"/>
      <c r="LF182" s="120"/>
      <c r="LG182" s="120"/>
      <c r="LH182" s="120"/>
      <c r="LI182" s="120"/>
      <c r="LJ182" s="120"/>
      <c r="LK182" s="120"/>
      <c r="LL182" s="120"/>
      <c r="LM182" s="120"/>
      <c r="LN182" s="120"/>
      <c r="LO182" s="120"/>
      <c r="LP182" s="120"/>
      <c r="LQ182" s="120"/>
      <c r="LR182" s="120"/>
      <c r="LS182" s="120"/>
      <c r="LT182" s="120"/>
      <c r="LU182" s="120"/>
      <c r="LV182" s="120"/>
      <c r="LW182" s="120"/>
      <c r="LX182" s="120"/>
      <c r="LY182" s="120"/>
      <c r="LZ182" s="120"/>
      <c r="MA182" s="120"/>
      <c r="MB182" s="120"/>
      <c r="MC182" s="120"/>
      <c r="MD182" s="120"/>
      <c r="ME182" s="120"/>
      <c r="MF182" s="120"/>
      <c r="MG182" s="120"/>
      <c r="MH182" s="120"/>
      <c r="MI182" s="120"/>
      <c r="MJ182" s="120"/>
      <c r="MK182" s="120"/>
      <c r="ML182" s="120"/>
      <c r="MM182" s="120"/>
      <c r="MN182" s="120"/>
      <c r="MO182" s="120"/>
      <c r="MP182" s="120"/>
      <c r="MQ182" s="120"/>
      <c r="MR182" s="120"/>
      <c r="MS182" s="120"/>
      <c r="MT182" s="120"/>
      <c r="MU182" s="120"/>
      <c r="MV182" s="120"/>
      <c r="MW182" s="120"/>
      <c r="MX182" s="120"/>
      <c r="MY182" s="120"/>
      <c r="MZ182" s="120"/>
      <c r="NA182" s="120"/>
      <c r="NB182" s="120"/>
      <c r="NC182" s="120"/>
      <c r="ND182" s="120"/>
      <c r="NE182" s="120"/>
      <c r="NF182" s="120"/>
      <c r="NG182" s="120"/>
      <c r="NH182" s="120"/>
      <c r="NI182" s="120"/>
      <c r="NJ182" s="120"/>
      <c r="NK182" s="120"/>
      <c r="NL182" s="120"/>
      <c r="NM182" s="120"/>
      <c r="NN182" s="120"/>
      <c r="NO182" s="120"/>
      <c r="NP182" s="120"/>
      <c r="NQ182" s="120"/>
      <c r="NR182" s="120"/>
      <c r="NS182" s="120"/>
      <c r="NT182" s="120"/>
      <c r="NU182" s="120"/>
      <c r="NV182" s="120"/>
      <c r="NW182" s="120"/>
      <c r="NX182" s="120"/>
      <c r="NY182" s="120"/>
      <c r="NZ182" s="120"/>
      <c r="OA182" s="120"/>
      <c r="OB182" s="120"/>
      <c r="OC182" s="120"/>
      <c r="OD182" s="120"/>
      <c r="OE182" s="120"/>
      <c r="OF182" s="120"/>
      <c r="OG182" s="120"/>
      <c r="OH182" s="120"/>
      <c r="OI182" s="120"/>
      <c r="OJ182" s="120"/>
      <c r="OK182" s="120"/>
      <c r="OL182" s="120"/>
      <c r="OM182" s="120"/>
      <c r="ON182" s="120"/>
      <c r="OO182" s="120"/>
      <c r="OP182" s="120"/>
      <c r="OQ182" s="120"/>
      <c r="OR182" s="120"/>
      <c r="OS182" s="120"/>
      <c r="OT182" s="120"/>
      <c r="OU182" s="120"/>
      <c r="OV182" s="120"/>
      <c r="OW182" s="120"/>
      <c r="OX182" s="120"/>
      <c r="OY182" s="120"/>
      <c r="OZ182" s="120"/>
      <c r="PA182" s="120"/>
      <c r="PB182" s="120"/>
      <c r="PC182" s="120"/>
      <c r="PD182" s="120"/>
      <c r="PE182" s="120"/>
      <c r="PF182" s="120"/>
      <c r="PG182" s="120"/>
      <c r="PH182" s="120"/>
      <c r="PI182" s="120"/>
      <c r="PJ182" s="120"/>
      <c r="PK182" s="120"/>
      <c r="PL182" s="120"/>
      <c r="PM182" s="120"/>
      <c r="PN182" s="120"/>
      <c r="PO182" s="120"/>
      <c r="PP182" s="120"/>
      <c r="PQ182" s="120"/>
      <c r="PR182" s="120"/>
      <c r="PS182" s="120"/>
      <c r="PT182" s="120"/>
      <c r="PU182" s="120"/>
      <c r="PV182" s="120"/>
      <c r="PW182" s="120"/>
      <c r="PX182" s="120"/>
      <c r="PY182" s="120"/>
      <c r="PZ182" s="120"/>
      <c r="QA182" s="120"/>
      <c r="QB182" s="120"/>
      <c r="QC182" s="120"/>
      <c r="QD182" s="120"/>
      <c r="QE182" s="120"/>
      <c r="QF182" s="120"/>
      <c r="QG182" s="120"/>
      <c r="QH182" s="120"/>
      <c r="QI182" s="120"/>
      <c r="QJ182" s="120"/>
      <c r="QK182" s="120"/>
      <c r="QL182" s="120"/>
      <c r="QM182" s="120"/>
      <c r="QN182" s="120"/>
      <c r="QO182" s="120"/>
      <c r="QP182" s="120"/>
      <c r="QQ182" s="120"/>
      <c r="QR182" s="120"/>
      <c r="QS182" s="120"/>
      <c r="QT182" s="120"/>
      <c r="QU182" s="120"/>
      <c r="QV182" s="120"/>
      <c r="QW182" s="120"/>
      <c r="QX182" s="120"/>
      <c r="QY182" s="120"/>
      <c r="QZ182" s="120"/>
      <c r="RA182" s="120"/>
      <c r="RB182" s="120"/>
      <c r="RC182" s="120"/>
      <c r="RD182" s="120"/>
      <c r="RE182" s="120"/>
      <c r="RF182" s="120"/>
      <c r="RG182" s="120"/>
      <c r="RH182" s="120"/>
      <c r="RI182" s="120"/>
      <c r="RJ182" s="120"/>
      <c r="RK182" s="120"/>
      <c r="RL182" s="120"/>
      <c r="RM182" s="120"/>
      <c r="RN182" s="120"/>
      <c r="RO182" s="120"/>
      <c r="RP182" s="120"/>
      <c r="RQ182" s="120"/>
      <c r="RR182" s="120"/>
      <c r="RS182" s="120"/>
      <c r="RT182" s="120"/>
      <c r="RU182" s="120"/>
      <c r="RV182" s="120"/>
      <c r="RW182" s="120"/>
      <c r="RX182" s="120"/>
      <c r="RY182" s="120"/>
      <c r="RZ182" s="120"/>
      <c r="SA182" s="120"/>
      <c r="SB182" s="120"/>
      <c r="SC182" s="120"/>
      <c r="SD182" s="120"/>
      <c r="SE182" s="120"/>
      <c r="SF182" s="120"/>
      <c r="SG182" s="120"/>
      <c r="SH182" s="120"/>
      <c r="SI182" s="120"/>
      <c r="SJ182" s="120"/>
      <c r="SK182" s="120"/>
      <c r="SL182" s="120"/>
      <c r="SM182" s="120"/>
      <c r="SN182" s="120"/>
      <c r="SO182" s="120"/>
      <c r="SP182" s="120"/>
      <c r="SQ182" s="120"/>
      <c r="SR182" s="120"/>
      <c r="SS182" s="120"/>
      <c r="ST182" s="120"/>
      <c r="SU182" s="120"/>
      <c r="SV182" s="120"/>
      <c r="SW182" s="120"/>
      <c r="SX182" s="120"/>
      <c r="SY182" s="120"/>
      <c r="SZ182" s="120"/>
      <c r="TA182" s="120"/>
      <c r="TB182" s="120"/>
      <c r="TC182" s="120"/>
      <c r="TD182" s="120"/>
      <c r="TE182" s="120"/>
      <c r="TF182" s="120"/>
      <c r="TG182" s="120"/>
      <c r="TH182" s="120"/>
      <c r="TI182" s="120"/>
      <c r="TJ182" s="120"/>
      <c r="TK182" s="120"/>
      <c r="TL182" s="120"/>
      <c r="TM182" s="120"/>
      <c r="TN182" s="120"/>
      <c r="TO182" s="120"/>
      <c r="TP182" s="120"/>
      <c r="TQ182" s="120"/>
      <c r="TR182" s="120"/>
      <c r="TS182" s="120"/>
      <c r="TT182" s="120"/>
      <c r="TU182" s="120"/>
      <c r="TV182" s="120"/>
      <c r="TW182" s="120"/>
      <c r="TX182" s="120"/>
      <c r="TY182" s="120"/>
      <c r="TZ182" s="120"/>
      <c r="UA182" s="120"/>
      <c r="UB182" s="120"/>
      <c r="UC182" s="120"/>
      <c r="UD182" s="120"/>
      <c r="UE182" s="120"/>
      <c r="UF182" s="120"/>
      <c r="UG182" s="120"/>
    </row>
    <row r="183" spans="1:553" x14ac:dyDescent="0.25">
      <c r="A183" s="162" t="s">
        <v>110</v>
      </c>
      <c r="B183" s="33"/>
      <c r="C183" s="33"/>
      <c r="D183" s="33"/>
      <c r="E183" s="33"/>
      <c r="F183" s="33"/>
      <c r="G183" s="33"/>
      <c r="H183" s="33"/>
      <c r="I183" s="33"/>
      <c r="J183" s="33"/>
      <c r="K183" s="85"/>
      <c r="L183" s="150"/>
      <c r="M183" s="85"/>
      <c r="N183" s="85"/>
      <c r="O183" s="85"/>
      <c r="P183" s="85"/>
      <c r="Q183" s="127"/>
      <c r="R183" s="127"/>
      <c r="S183" s="127"/>
      <c r="T183" s="127"/>
      <c r="U183" s="85"/>
      <c r="V183" s="85"/>
      <c r="W183" s="85"/>
      <c r="X183" s="85"/>
      <c r="Y183" s="85"/>
      <c r="Z183" s="85"/>
      <c r="AA183" s="41"/>
      <c r="AB183" s="85"/>
      <c r="AC183" s="85"/>
      <c r="AD183" s="123"/>
      <c r="AE183" s="216"/>
      <c r="AF183" s="216"/>
      <c r="AG183" s="217"/>
      <c r="AH183" s="216"/>
      <c r="AI183" s="216"/>
      <c r="AJ183" s="123"/>
      <c r="AK183" s="216"/>
      <c r="AL183" s="216"/>
      <c r="AM183" s="123"/>
      <c r="AN183" s="216"/>
      <c r="AO183" s="216"/>
      <c r="AP183" s="123"/>
      <c r="AQ183" s="123"/>
      <c r="AR183" s="123"/>
      <c r="AS183" s="123"/>
      <c r="AT183" s="216"/>
      <c r="AU183" s="216"/>
      <c r="AV183" s="123"/>
      <c r="AW183" s="216"/>
      <c r="AX183" s="216"/>
      <c r="AY183" s="123"/>
      <c r="AZ183" s="216"/>
      <c r="BA183" s="216"/>
      <c r="BB183" s="217"/>
      <c r="BC183" s="217"/>
      <c r="BD183" s="217"/>
      <c r="BE183" s="217"/>
      <c r="BF183" s="216"/>
      <c r="BG183" s="216"/>
      <c r="BH183" s="217"/>
      <c r="BI183" s="216"/>
      <c r="BJ183" s="216"/>
      <c r="BK183" s="217"/>
      <c r="BL183" s="216"/>
      <c r="BM183" s="216"/>
      <c r="BN183" s="217"/>
      <c r="BO183" s="216"/>
      <c r="BP183" s="216"/>
      <c r="BQ183" s="217"/>
      <c r="BR183" s="216"/>
      <c r="BS183" s="216"/>
      <c r="BT183" s="217"/>
      <c r="BU183" s="216"/>
      <c r="BV183" s="216"/>
      <c r="BW183" s="217"/>
      <c r="BX183" s="216"/>
      <c r="BY183" s="216"/>
      <c r="BZ183" s="217"/>
      <c r="CA183" s="216"/>
      <c r="CB183" s="216"/>
      <c r="CC183" s="217"/>
      <c r="CD183" s="216"/>
      <c r="CE183" s="216"/>
      <c r="CF183" s="216"/>
      <c r="CG183" s="216"/>
      <c r="CH183" s="216"/>
      <c r="CI183" s="217"/>
      <c r="CJ183" s="216"/>
      <c r="CK183" s="216"/>
      <c r="CL183" s="216"/>
      <c r="CM183" s="216"/>
      <c r="CN183" s="216"/>
      <c r="CO183" s="216"/>
      <c r="CP183" s="216"/>
      <c r="CQ183" s="216"/>
      <c r="CR183" s="216"/>
      <c r="GC183" s="120"/>
      <c r="GD183" s="120"/>
      <c r="GE183" s="120"/>
      <c r="GF183" s="120"/>
      <c r="GG183" s="120"/>
      <c r="GH183" s="120"/>
      <c r="GI183" s="120"/>
      <c r="GJ183" s="120"/>
      <c r="GK183" s="120"/>
      <c r="GL183" s="120"/>
      <c r="GM183" s="120"/>
      <c r="GN183" s="120"/>
      <c r="GO183" s="120"/>
      <c r="GP183" s="120"/>
      <c r="GQ183" s="120"/>
      <c r="GR183" s="120"/>
      <c r="GS183" s="120"/>
      <c r="GT183" s="120"/>
      <c r="GU183" s="120"/>
      <c r="GV183" s="120"/>
      <c r="GW183" s="120"/>
      <c r="GX183" s="120"/>
      <c r="GY183" s="120"/>
      <c r="GZ183" s="120"/>
      <c r="HA183" s="120"/>
      <c r="HB183" s="120"/>
      <c r="HC183" s="120"/>
      <c r="HD183" s="120"/>
      <c r="HE183" s="120"/>
      <c r="HF183" s="120"/>
      <c r="HG183" s="120"/>
      <c r="HH183" s="120"/>
      <c r="HI183" s="120"/>
      <c r="HJ183" s="120"/>
      <c r="HK183" s="120"/>
      <c r="HL183" s="120"/>
      <c r="HM183" s="120"/>
      <c r="HN183" s="120"/>
      <c r="HO183" s="120"/>
      <c r="HP183" s="120"/>
      <c r="HQ183" s="120"/>
      <c r="HR183" s="120"/>
      <c r="HS183" s="120"/>
      <c r="HT183" s="120"/>
      <c r="HU183" s="120"/>
      <c r="HV183" s="120"/>
      <c r="HW183" s="120"/>
      <c r="HX183" s="120"/>
      <c r="HY183" s="120"/>
      <c r="HZ183" s="120"/>
      <c r="IA183" s="120"/>
      <c r="IB183" s="120"/>
      <c r="IC183" s="120"/>
      <c r="ID183" s="120"/>
      <c r="IE183" s="120"/>
      <c r="IF183" s="120"/>
      <c r="IG183" s="120"/>
      <c r="IH183" s="120"/>
      <c r="II183" s="120"/>
      <c r="IJ183" s="120"/>
      <c r="IK183" s="120"/>
      <c r="IL183" s="120"/>
      <c r="IM183" s="120"/>
      <c r="IN183" s="120"/>
      <c r="IO183" s="120"/>
      <c r="IP183" s="120"/>
      <c r="IQ183" s="120"/>
      <c r="IR183" s="120"/>
      <c r="IS183" s="120"/>
      <c r="IT183" s="120"/>
      <c r="IU183" s="120"/>
      <c r="IV183" s="120"/>
      <c r="IW183" s="120"/>
      <c r="IX183" s="120"/>
      <c r="IY183" s="120"/>
      <c r="IZ183" s="120"/>
      <c r="JA183" s="120"/>
      <c r="JB183" s="120"/>
      <c r="JC183" s="120"/>
      <c r="JD183" s="120"/>
      <c r="JE183" s="120"/>
      <c r="JF183" s="120"/>
      <c r="JG183" s="120"/>
      <c r="JH183" s="120"/>
      <c r="JI183" s="120"/>
      <c r="JJ183" s="120"/>
      <c r="JK183" s="120"/>
      <c r="JL183" s="120"/>
      <c r="JM183" s="120"/>
      <c r="JN183" s="120"/>
      <c r="JO183" s="120"/>
      <c r="JP183" s="120"/>
      <c r="JQ183" s="120"/>
      <c r="JR183" s="120"/>
      <c r="JS183" s="120"/>
      <c r="JT183" s="120"/>
      <c r="JU183" s="120"/>
      <c r="JV183" s="120"/>
      <c r="JW183" s="120"/>
      <c r="JX183" s="120"/>
      <c r="JY183" s="120"/>
      <c r="JZ183" s="120"/>
      <c r="KA183" s="120"/>
      <c r="KB183" s="120"/>
      <c r="KC183" s="120"/>
      <c r="KD183" s="120"/>
      <c r="KE183" s="120"/>
      <c r="KF183" s="120"/>
      <c r="KG183" s="120"/>
      <c r="KH183" s="120"/>
      <c r="KI183" s="120"/>
      <c r="KJ183" s="120"/>
      <c r="KK183" s="120"/>
      <c r="KL183" s="120"/>
      <c r="KM183" s="120"/>
      <c r="KN183" s="120"/>
      <c r="KO183" s="120"/>
      <c r="KP183" s="120"/>
      <c r="KQ183" s="120"/>
      <c r="KR183" s="120"/>
      <c r="KS183" s="120"/>
      <c r="KT183" s="120"/>
      <c r="KU183" s="120"/>
      <c r="KV183" s="120"/>
      <c r="KW183" s="120"/>
      <c r="KX183" s="120"/>
      <c r="KY183" s="120"/>
      <c r="KZ183" s="120"/>
      <c r="LA183" s="120"/>
      <c r="LB183" s="120"/>
      <c r="LC183" s="120"/>
      <c r="LD183" s="120"/>
      <c r="LE183" s="120"/>
      <c r="LF183" s="120"/>
      <c r="LG183" s="120"/>
      <c r="LH183" s="120"/>
      <c r="LI183" s="120"/>
      <c r="LJ183" s="120"/>
      <c r="LK183" s="120"/>
      <c r="LL183" s="120"/>
      <c r="LM183" s="120"/>
      <c r="LN183" s="120"/>
      <c r="LO183" s="120"/>
      <c r="LP183" s="120"/>
      <c r="LQ183" s="120"/>
      <c r="LR183" s="120"/>
      <c r="LS183" s="120"/>
      <c r="LT183" s="120"/>
      <c r="LU183" s="120"/>
      <c r="LV183" s="120"/>
      <c r="LW183" s="120"/>
      <c r="LX183" s="120"/>
      <c r="LY183" s="120"/>
      <c r="LZ183" s="120"/>
      <c r="MA183" s="120"/>
      <c r="MB183" s="120"/>
      <c r="MC183" s="120"/>
      <c r="MD183" s="120"/>
      <c r="ME183" s="120"/>
      <c r="MF183" s="120"/>
      <c r="MG183" s="120"/>
      <c r="MH183" s="120"/>
      <c r="MI183" s="120"/>
      <c r="MJ183" s="120"/>
      <c r="MK183" s="120"/>
      <c r="ML183" s="120"/>
      <c r="MM183" s="120"/>
      <c r="MN183" s="120"/>
      <c r="MO183" s="120"/>
      <c r="MP183" s="120"/>
      <c r="MQ183" s="120"/>
      <c r="MR183" s="120"/>
      <c r="MS183" s="120"/>
      <c r="MT183" s="120"/>
      <c r="MU183" s="120"/>
      <c r="MV183" s="120"/>
      <c r="MW183" s="120"/>
      <c r="MX183" s="120"/>
      <c r="MY183" s="120"/>
      <c r="MZ183" s="120"/>
      <c r="NA183" s="120"/>
      <c r="NB183" s="120"/>
      <c r="NC183" s="120"/>
      <c r="ND183" s="120"/>
      <c r="NE183" s="120"/>
      <c r="NF183" s="120"/>
      <c r="NG183" s="120"/>
      <c r="NH183" s="120"/>
      <c r="NI183" s="120"/>
      <c r="NJ183" s="120"/>
      <c r="NK183" s="120"/>
      <c r="NL183" s="120"/>
      <c r="NM183" s="120"/>
      <c r="NN183" s="120"/>
      <c r="NO183" s="120"/>
      <c r="NP183" s="120"/>
      <c r="NQ183" s="120"/>
      <c r="NR183" s="120"/>
      <c r="NS183" s="120"/>
      <c r="NT183" s="120"/>
      <c r="NU183" s="120"/>
      <c r="NV183" s="120"/>
      <c r="NW183" s="120"/>
      <c r="NX183" s="120"/>
      <c r="NY183" s="120"/>
      <c r="NZ183" s="120"/>
      <c r="OA183" s="120"/>
      <c r="OB183" s="120"/>
      <c r="OC183" s="120"/>
      <c r="OD183" s="120"/>
      <c r="OE183" s="120"/>
      <c r="OF183" s="120"/>
      <c r="OG183" s="120"/>
      <c r="OH183" s="120"/>
      <c r="OI183" s="120"/>
      <c r="OJ183" s="120"/>
      <c r="OK183" s="120"/>
      <c r="OL183" s="120"/>
      <c r="OM183" s="120"/>
      <c r="ON183" s="120"/>
      <c r="OO183" s="120"/>
      <c r="OP183" s="120"/>
      <c r="OQ183" s="120"/>
      <c r="OR183" s="120"/>
      <c r="OS183" s="120"/>
      <c r="OT183" s="120"/>
      <c r="OU183" s="120"/>
      <c r="OV183" s="120"/>
      <c r="OW183" s="120"/>
      <c r="OX183" s="120"/>
      <c r="OY183" s="120"/>
      <c r="OZ183" s="120"/>
      <c r="PA183" s="120"/>
      <c r="PB183" s="120"/>
      <c r="PC183" s="120"/>
      <c r="PD183" s="120"/>
      <c r="PE183" s="120"/>
      <c r="PF183" s="120"/>
      <c r="PG183" s="120"/>
      <c r="PH183" s="120"/>
      <c r="PI183" s="120"/>
      <c r="PJ183" s="120"/>
      <c r="PK183" s="120"/>
      <c r="PL183" s="120"/>
      <c r="PM183" s="120"/>
      <c r="PN183" s="120"/>
      <c r="PO183" s="120"/>
      <c r="PP183" s="120"/>
      <c r="PQ183" s="120"/>
      <c r="PR183" s="120"/>
      <c r="PS183" s="120"/>
      <c r="PT183" s="120"/>
      <c r="PU183" s="120"/>
      <c r="PV183" s="120"/>
      <c r="PW183" s="120"/>
      <c r="PX183" s="120"/>
      <c r="PY183" s="120"/>
      <c r="PZ183" s="120"/>
      <c r="QA183" s="120"/>
      <c r="QB183" s="120"/>
      <c r="QC183" s="120"/>
      <c r="QD183" s="120"/>
      <c r="QE183" s="120"/>
      <c r="QF183" s="120"/>
      <c r="QG183" s="120"/>
      <c r="QH183" s="120"/>
      <c r="QI183" s="120"/>
      <c r="QJ183" s="120"/>
      <c r="QK183" s="120"/>
      <c r="QL183" s="120"/>
      <c r="QM183" s="120"/>
      <c r="QN183" s="120"/>
      <c r="QO183" s="120"/>
      <c r="QP183" s="120"/>
      <c r="QQ183" s="120"/>
      <c r="QR183" s="120"/>
      <c r="QS183" s="120"/>
      <c r="QT183" s="120"/>
      <c r="QU183" s="120"/>
      <c r="QV183" s="120"/>
      <c r="QW183" s="120"/>
      <c r="QX183" s="120"/>
      <c r="QY183" s="120"/>
      <c r="QZ183" s="120"/>
      <c r="RA183" s="120"/>
      <c r="RB183" s="120"/>
      <c r="RC183" s="120"/>
      <c r="RD183" s="120"/>
      <c r="RE183" s="120"/>
      <c r="RF183" s="120"/>
      <c r="RG183" s="120"/>
      <c r="RH183" s="120"/>
      <c r="RI183" s="120"/>
      <c r="RJ183" s="120"/>
      <c r="RK183" s="120"/>
      <c r="RL183" s="120"/>
      <c r="RM183" s="120"/>
      <c r="RN183" s="120"/>
      <c r="RO183" s="120"/>
      <c r="RP183" s="120"/>
      <c r="RQ183" s="120"/>
      <c r="RR183" s="120"/>
      <c r="RS183" s="120"/>
      <c r="RT183" s="120"/>
      <c r="RU183" s="120"/>
      <c r="RV183" s="120"/>
      <c r="RW183" s="120"/>
      <c r="RX183" s="120"/>
      <c r="RY183" s="120"/>
      <c r="RZ183" s="120"/>
      <c r="SA183" s="120"/>
      <c r="SB183" s="120"/>
      <c r="SC183" s="120"/>
      <c r="SD183" s="120"/>
      <c r="SE183" s="120"/>
      <c r="SF183" s="120"/>
      <c r="SG183" s="120"/>
      <c r="SH183" s="120"/>
      <c r="SI183" s="120"/>
      <c r="SJ183" s="120"/>
      <c r="SK183" s="120"/>
      <c r="SL183" s="120"/>
      <c r="SM183" s="120"/>
      <c r="SN183" s="120"/>
      <c r="SO183" s="120"/>
      <c r="SP183" s="120"/>
      <c r="SQ183" s="120"/>
      <c r="SR183" s="120"/>
      <c r="SS183" s="120"/>
      <c r="ST183" s="120"/>
      <c r="SU183" s="120"/>
      <c r="SV183" s="120"/>
      <c r="SW183" s="120"/>
      <c r="SX183" s="120"/>
      <c r="SY183" s="120"/>
      <c r="SZ183" s="120"/>
      <c r="TA183" s="120"/>
      <c r="TB183" s="120"/>
      <c r="TC183" s="120"/>
      <c r="TD183" s="120"/>
      <c r="TE183" s="120"/>
      <c r="TF183" s="120"/>
      <c r="TG183" s="120"/>
      <c r="TH183" s="120"/>
      <c r="TI183" s="120"/>
      <c r="TJ183" s="120"/>
      <c r="TK183" s="120"/>
      <c r="TL183" s="120"/>
      <c r="TM183" s="120"/>
      <c r="TN183" s="120"/>
      <c r="TO183" s="120"/>
      <c r="TP183" s="120"/>
      <c r="TQ183" s="120"/>
      <c r="TR183" s="120"/>
      <c r="TS183" s="120"/>
      <c r="TT183" s="120"/>
      <c r="TU183" s="120"/>
      <c r="TV183" s="120"/>
      <c r="TW183" s="120"/>
      <c r="TX183" s="120"/>
      <c r="TY183" s="120"/>
      <c r="TZ183" s="120"/>
      <c r="UA183" s="120"/>
      <c r="UB183" s="120"/>
      <c r="UC183" s="120"/>
      <c r="UD183" s="120"/>
      <c r="UE183" s="120"/>
      <c r="UF183" s="120"/>
      <c r="UG183" s="120"/>
    </row>
    <row r="184" spans="1:553" x14ac:dyDescent="0.25">
      <c r="A184" s="235" t="s">
        <v>111</v>
      </c>
      <c r="B184" s="31">
        <v>3.3734000000000002</v>
      </c>
      <c r="C184" s="31">
        <v>6.1093999999999999</v>
      </c>
      <c r="D184" s="31">
        <v>9.4827999999999992</v>
      </c>
      <c r="E184" s="31">
        <v>3.5556000000000001</v>
      </c>
      <c r="F184" s="31">
        <v>7.6253000000000002</v>
      </c>
      <c r="G184" s="31">
        <v>11.180899999999999</v>
      </c>
      <c r="H184" s="31">
        <v>5.9999999999999995E-4</v>
      </c>
      <c r="I184" s="31">
        <v>3.0011999999999999</v>
      </c>
      <c r="J184" s="31">
        <v>3.9371999999999998</v>
      </c>
      <c r="K184" s="127">
        <v>6.9383999999999997</v>
      </c>
      <c r="L184" s="127">
        <v>0.13070000000000001</v>
      </c>
      <c r="M184" s="85" t="s">
        <v>164</v>
      </c>
      <c r="N184" s="85" t="s">
        <v>164</v>
      </c>
      <c r="O184" s="85" t="s">
        <v>164</v>
      </c>
      <c r="P184" s="85"/>
      <c r="Q184" s="127">
        <v>3.2048999999999999</v>
      </c>
      <c r="R184" s="127">
        <v>9.6058000000000003</v>
      </c>
      <c r="S184" s="127">
        <v>12.810700000000001</v>
      </c>
      <c r="T184" s="127">
        <v>1.2566999999999999</v>
      </c>
      <c r="U184" s="85" t="s">
        <v>164</v>
      </c>
      <c r="V184" s="85" t="s">
        <v>164</v>
      </c>
      <c r="W184" s="85" t="s">
        <v>164</v>
      </c>
      <c r="X184" s="85" t="s">
        <v>164</v>
      </c>
      <c r="Y184" s="85"/>
      <c r="Z184" s="85"/>
      <c r="AA184" s="41"/>
      <c r="AB184" s="85" t="s">
        <v>164</v>
      </c>
      <c r="AC184" s="85" t="s">
        <v>164</v>
      </c>
      <c r="AD184" s="123"/>
      <c r="AE184" s="127"/>
      <c r="AF184" s="127"/>
      <c r="AG184" s="123"/>
      <c r="AH184" s="127">
        <v>0</v>
      </c>
      <c r="AI184" s="127">
        <v>0</v>
      </c>
      <c r="AJ184" s="123">
        <f>SUM(AH184:AI184)</f>
        <v>0</v>
      </c>
      <c r="AK184" s="127"/>
      <c r="AL184" s="127"/>
      <c r="AM184" s="123">
        <f>SUM(AK184:AL184)</f>
        <v>0</v>
      </c>
      <c r="AN184" s="127">
        <v>0</v>
      </c>
      <c r="AO184" s="127">
        <v>0</v>
      </c>
      <c r="AP184" s="123">
        <f>SUM(AN184:AO184)</f>
        <v>0</v>
      </c>
      <c r="AQ184" s="127">
        <v>0</v>
      </c>
      <c r="AR184" s="127">
        <v>0</v>
      </c>
      <c r="AS184" s="123">
        <f>SUM(AQ184:AR184)</f>
        <v>0</v>
      </c>
      <c r="AT184" s="127">
        <v>0</v>
      </c>
      <c r="AU184" s="127">
        <v>0</v>
      </c>
      <c r="AV184" s="123">
        <f>SUM(AT184:AU184)</f>
        <v>0</v>
      </c>
      <c r="AW184" s="127">
        <v>0</v>
      </c>
      <c r="AX184" s="127">
        <v>0</v>
      </c>
      <c r="AY184" s="123">
        <f>SUM(AW184:AX184)</f>
        <v>0</v>
      </c>
      <c r="AZ184" s="127">
        <v>0</v>
      </c>
      <c r="BA184" s="127">
        <v>0</v>
      </c>
      <c r="BB184" s="123">
        <f>SUM(AZ184:BA184)</f>
        <v>0</v>
      </c>
      <c r="BC184" s="127">
        <v>0</v>
      </c>
      <c r="BD184" s="127">
        <v>0</v>
      </c>
      <c r="BE184" s="123">
        <f>SUM(BC184:BD184)</f>
        <v>0</v>
      </c>
      <c r="BF184" s="127">
        <v>0</v>
      </c>
      <c r="BG184" s="127">
        <v>0</v>
      </c>
      <c r="BH184" s="123">
        <f>SUM(BF184:BG184)</f>
        <v>0</v>
      </c>
      <c r="BI184" s="127">
        <v>0</v>
      </c>
      <c r="BJ184" s="127">
        <v>0</v>
      </c>
      <c r="BK184" s="123">
        <f>SUM(BI184:BJ184)</f>
        <v>0</v>
      </c>
      <c r="BL184" s="140"/>
      <c r="BM184" s="140"/>
      <c r="BN184" s="140"/>
      <c r="BO184" s="142"/>
      <c r="BP184" s="142"/>
      <c r="BQ184" s="140"/>
      <c r="BR184" s="143"/>
      <c r="BS184" s="143"/>
      <c r="BT184" s="147"/>
      <c r="BU184" s="143"/>
      <c r="BV184" s="143"/>
      <c r="BW184" s="147"/>
      <c r="BX184" s="143"/>
      <c r="BY184" s="143"/>
      <c r="BZ184" s="147"/>
      <c r="CA184" s="147"/>
      <c r="CB184" s="147"/>
      <c r="CC184" s="147"/>
      <c r="CD184" s="147"/>
      <c r="CE184" s="147"/>
      <c r="CF184" s="147"/>
      <c r="CG184" s="147"/>
      <c r="CH184" s="147"/>
      <c r="CI184" s="147"/>
      <c r="CJ184" s="147"/>
      <c r="CK184" s="147"/>
      <c r="CL184" s="147"/>
      <c r="CM184" s="147"/>
      <c r="CN184" s="147"/>
      <c r="CO184" s="147"/>
      <c r="CP184" s="147"/>
      <c r="CQ184" s="147"/>
      <c r="CR184" s="147"/>
      <c r="GC184" s="120"/>
      <c r="GD184" s="120"/>
      <c r="GE184" s="120"/>
      <c r="GF184" s="120"/>
      <c r="GG184" s="120"/>
      <c r="GH184" s="120"/>
      <c r="GI184" s="120"/>
      <c r="GJ184" s="120"/>
      <c r="GK184" s="120"/>
      <c r="GL184" s="120"/>
      <c r="GM184" s="120"/>
      <c r="GN184" s="120"/>
      <c r="GO184" s="120"/>
      <c r="GP184" s="120"/>
      <c r="GQ184" s="120"/>
      <c r="GR184" s="120"/>
      <c r="GS184" s="120"/>
      <c r="GT184" s="120"/>
      <c r="GU184" s="120"/>
      <c r="GV184" s="120"/>
      <c r="GW184" s="120"/>
      <c r="GX184" s="120"/>
      <c r="GY184" s="120"/>
      <c r="GZ184" s="120"/>
      <c r="HA184" s="120"/>
      <c r="HB184" s="120"/>
      <c r="HC184" s="120"/>
      <c r="HD184" s="120"/>
      <c r="HE184" s="120"/>
      <c r="HF184" s="120"/>
      <c r="HG184" s="120"/>
      <c r="HH184" s="120"/>
      <c r="HI184" s="120"/>
      <c r="HJ184" s="120"/>
      <c r="HK184" s="120"/>
      <c r="HL184" s="120"/>
      <c r="HM184" s="120"/>
      <c r="HN184" s="120"/>
      <c r="HO184" s="120"/>
      <c r="HP184" s="120"/>
      <c r="HQ184" s="120"/>
      <c r="HR184" s="120"/>
      <c r="HS184" s="120"/>
      <c r="HT184" s="120"/>
      <c r="HU184" s="120"/>
      <c r="HV184" s="120"/>
      <c r="HW184" s="120"/>
      <c r="HX184" s="120"/>
      <c r="HY184" s="120"/>
      <c r="HZ184" s="120"/>
      <c r="IA184" s="120"/>
      <c r="IB184" s="120"/>
      <c r="IC184" s="120"/>
      <c r="ID184" s="120"/>
      <c r="IE184" s="120"/>
      <c r="IF184" s="120"/>
      <c r="IG184" s="120"/>
      <c r="IH184" s="120"/>
      <c r="II184" s="120"/>
      <c r="IJ184" s="120"/>
      <c r="IK184" s="120"/>
      <c r="IL184" s="120"/>
      <c r="IM184" s="120"/>
      <c r="IN184" s="120"/>
      <c r="IO184" s="120"/>
      <c r="IP184" s="120"/>
      <c r="IQ184" s="120"/>
      <c r="IR184" s="120"/>
      <c r="IS184" s="120"/>
      <c r="IT184" s="120"/>
      <c r="IU184" s="120"/>
      <c r="IV184" s="120"/>
      <c r="IW184" s="120"/>
      <c r="IX184" s="120"/>
      <c r="IY184" s="120"/>
      <c r="IZ184" s="120"/>
      <c r="JA184" s="120"/>
      <c r="JB184" s="120"/>
      <c r="JC184" s="120"/>
      <c r="JD184" s="120"/>
      <c r="JE184" s="120"/>
      <c r="JF184" s="120"/>
      <c r="JG184" s="120"/>
      <c r="JH184" s="120"/>
      <c r="JI184" s="120"/>
      <c r="JJ184" s="120"/>
      <c r="JK184" s="120"/>
      <c r="JL184" s="120"/>
      <c r="JM184" s="120"/>
      <c r="JN184" s="120"/>
      <c r="JO184" s="120"/>
      <c r="JP184" s="120"/>
      <c r="JQ184" s="120"/>
      <c r="JR184" s="120"/>
      <c r="JS184" s="120"/>
      <c r="JT184" s="120"/>
      <c r="JU184" s="120"/>
      <c r="JV184" s="120"/>
      <c r="JW184" s="120"/>
      <c r="JX184" s="120"/>
      <c r="JY184" s="120"/>
      <c r="JZ184" s="120"/>
      <c r="KA184" s="120"/>
      <c r="KB184" s="120"/>
      <c r="KC184" s="120"/>
      <c r="KD184" s="120"/>
      <c r="KE184" s="120"/>
      <c r="KF184" s="120"/>
      <c r="KG184" s="120"/>
      <c r="KH184" s="120"/>
      <c r="KI184" s="120"/>
      <c r="KJ184" s="120"/>
      <c r="KK184" s="120"/>
      <c r="KL184" s="120"/>
      <c r="KM184" s="120"/>
      <c r="KN184" s="120"/>
      <c r="KO184" s="120"/>
      <c r="KP184" s="120"/>
      <c r="KQ184" s="120"/>
      <c r="KR184" s="120"/>
      <c r="KS184" s="120"/>
      <c r="KT184" s="120"/>
      <c r="KU184" s="120"/>
      <c r="KV184" s="120"/>
      <c r="KW184" s="120"/>
      <c r="KX184" s="120"/>
      <c r="KY184" s="120"/>
      <c r="KZ184" s="120"/>
      <c r="LA184" s="120"/>
      <c r="LB184" s="120"/>
      <c r="LC184" s="120"/>
      <c r="LD184" s="120"/>
      <c r="LE184" s="120"/>
      <c r="LF184" s="120"/>
      <c r="LG184" s="120"/>
      <c r="LH184" s="120"/>
      <c r="LI184" s="120"/>
      <c r="LJ184" s="120"/>
      <c r="LK184" s="120"/>
      <c r="LL184" s="120"/>
      <c r="LM184" s="120"/>
      <c r="LN184" s="120"/>
      <c r="LO184" s="120"/>
      <c r="LP184" s="120"/>
      <c r="LQ184" s="120"/>
      <c r="LR184" s="120"/>
      <c r="LS184" s="120"/>
      <c r="LT184" s="120"/>
      <c r="LU184" s="120"/>
      <c r="LV184" s="120"/>
      <c r="LW184" s="120"/>
      <c r="LX184" s="120"/>
      <c r="LY184" s="120"/>
      <c r="LZ184" s="120"/>
      <c r="MA184" s="120"/>
      <c r="MB184" s="120"/>
      <c r="MC184" s="120"/>
      <c r="MD184" s="120"/>
      <c r="ME184" s="120"/>
      <c r="MF184" s="120"/>
      <c r="MG184" s="120"/>
      <c r="MH184" s="120"/>
      <c r="MI184" s="120"/>
      <c r="MJ184" s="120"/>
      <c r="MK184" s="120"/>
      <c r="ML184" s="120"/>
      <c r="MM184" s="120"/>
      <c r="MN184" s="120"/>
      <c r="MO184" s="120"/>
      <c r="MP184" s="120"/>
      <c r="MQ184" s="120"/>
      <c r="MR184" s="120"/>
      <c r="MS184" s="120"/>
      <c r="MT184" s="120"/>
      <c r="MU184" s="120"/>
      <c r="MV184" s="120"/>
      <c r="MW184" s="120"/>
      <c r="MX184" s="120"/>
      <c r="MY184" s="120"/>
      <c r="MZ184" s="120"/>
      <c r="NA184" s="120"/>
      <c r="NB184" s="120"/>
      <c r="NC184" s="120"/>
      <c r="ND184" s="120"/>
      <c r="NE184" s="120"/>
      <c r="NF184" s="120"/>
      <c r="NG184" s="120"/>
      <c r="NH184" s="120"/>
      <c r="NI184" s="120"/>
      <c r="NJ184" s="120"/>
      <c r="NK184" s="120"/>
      <c r="NL184" s="120"/>
      <c r="NM184" s="120"/>
      <c r="NN184" s="120"/>
      <c r="NO184" s="120"/>
      <c r="NP184" s="120"/>
      <c r="NQ184" s="120"/>
      <c r="NR184" s="120"/>
      <c r="NS184" s="120"/>
      <c r="NT184" s="120"/>
      <c r="NU184" s="120"/>
      <c r="NV184" s="120"/>
      <c r="NW184" s="120"/>
      <c r="NX184" s="120"/>
      <c r="NY184" s="120"/>
      <c r="NZ184" s="120"/>
      <c r="OA184" s="120"/>
      <c r="OB184" s="120"/>
      <c r="OC184" s="120"/>
      <c r="OD184" s="120"/>
      <c r="OE184" s="120"/>
      <c r="OF184" s="120"/>
      <c r="OG184" s="120"/>
      <c r="OH184" s="120"/>
      <c r="OI184" s="120"/>
      <c r="OJ184" s="120"/>
      <c r="OK184" s="120"/>
      <c r="OL184" s="120"/>
      <c r="OM184" s="120"/>
      <c r="ON184" s="120"/>
      <c r="OO184" s="120"/>
      <c r="OP184" s="120"/>
      <c r="OQ184" s="120"/>
      <c r="OR184" s="120"/>
      <c r="OS184" s="120"/>
      <c r="OT184" s="120"/>
      <c r="OU184" s="120"/>
      <c r="OV184" s="120"/>
      <c r="OW184" s="120"/>
      <c r="OX184" s="120"/>
      <c r="OY184" s="120"/>
      <c r="OZ184" s="120"/>
      <c r="PA184" s="120"/>
      <c r="PB184" s="120"/>
      <c r="PC184" s="120"/>
      <c r="PD184" s="120"/>
      <c r="PE184" s="120"/>
      <c r="PF184" s="120"/>
      <c r="PG184" s="120"/>
      <c r="PH184" s="120"/>
      <c r="PI184" s="120"/>
      <c r="PJ184" s="120"/>
      <c r="PK184" s="120"/>
      <c r="PL184" s="120"/>
      <c r="PM184" s="120"/>
      <c r="PN184" s="120"/>
      <c r="PO184" s="120"/>
      <c r="PP184" s="120"/>
      <c r="PQ184" s="120"/>
      <c r="PR184" s="120"/>
      <c r="PS184" s="120"/>
      <c r="PT184" s="120"/>
      <c r="PU184" s="120"/>
      <c r="PV184" s="120"/>
      <c r="PW184" s="120"/>
      <c r="PX184" s="120"/>
      <c r="PY184" s="120"/>
      <c r="PZ184" s="120"/>
      <c r="QA184" s="120"/>
      <c r="QB184" s="120"/>
      <c r="QC184" s="120"/>
      <c r="QD184" s="120"/>
      <c r="QE184" s="120"/>
      <c r="QF184" s="120"/>
      <c r="QG184" s="120"/>
      <c r="QH184" s="120"/>
      <c r="QI184" s="120"/>
      <c r="QJ184" s="120"/>
      <c r="QK184" s="120"/>
      <c r="QL184" s="120"/>
      <c r="QM184" s="120"/>
      <c r="QN184" s="120"/>
      <c r="QO184" s="120"/>
      <c r="QP184" s="120"/>
      <c r="QQ184" s="120"/>
      <c r="QR184" s="120"/>
      <c r="QS184" s="120"/>
      <c r="QT184" s="120"/>
      <c r="QU184" s="120"/>
      <c r="QV184" s="120"/>
      <c r="QW184" s="120"/>
      <c r="QX184" s="120"/>
      <c r="QY184" s="120"/>
      <c r="QZ184" s="120"/>
      <c r="RA184" s="120"/>
      <c r="RB184" s="120"/>
      <c r="RC184" s="120"/>
      <c r="RD184" s="120"/>
      <c r="RE184" s="120"/>
      <c r="RF184" s="120"/>
      <c r="RG184" s="120"/>
      <c r="RH184" s="120"/>
      <c r="RI184" s="120"/>
      <c r="RJ184" s="120"/>
      <c r="RK184" s="120"/>
      <c r="RL184" s="120"/>
      <c r="RM184" s="120"/>
      <c r="RN184" s="120"/>
      <c r="RO184" s="120"/>
      <c r="RP184" s="120"/>
      <c r="RQ184" s="120"/>
      <c r="RR184" s="120"/>
      <c r="RS184" s="120"/>
      <c r="RT184" s="120"/>
      <c r="RU184" s="120"/>
      <c r="RV184" s="120"/>
      <c r="RW184" s="120"/>
      <c r="RX184" s="120"/>
      <c r="RY184" s="120"/>
      <c r="RZ184" s="120"/>
      <c r="SA184" s="120"/>
      <c r="SB184" s="120"/>
      <c r="SC184" s="120"/>
      <c r="SD184" s="120"/>
      <c r="SE184" s="120"/>
      <c r="SF184" s="120"/>
      <c r="SG184" s="120"/>
      <c r="SH184" s="120"/>
      <c r="SI184" s="120"/>
      <c r="SJ184" s="120"/>
      <c r="SK184" s="120"/>
      <c r="SL184" s="120"/>
      <c r="SM184" s="120"/>
      <c r="SN184" s="120"/>
      <c r="SO184" s="120"/>
      <c r="SP184" s="120"/>
      <c r="SQ184" s="120"/>
      <c r="SR184" s="120"/>
      <c r="SS184" s="120"/>
      <c r="ST184" s="120"/>
      <c r="SU184" s="120"/>
      <c r="SV184" s="120"/>
      <c r="SW184" s="120"/>
      <c r="SX184" s="120"/>
      <c r="SY184" s="120"/>
      <c r="SZ184" s="120"/>
      <c r="TA184" s="120"/>
      <c r="TB184" s="120"/>
      <c r="TC184" s="120"/>
      <c r="TD184" s="120"/>
      <c r="TE184" s="120"/>
      <c r="TF184" s="120"/>
      <c r="TG184" s="120"/>
      <c r="TH184" s="120"/>
      <c r="TI184" s="120"/>
      <c r="TJ184" s="120"/>
      <c r="TK184" s="120"/>
      <c r="TL184" s="120"/>
      <c r="TM184" s="120"/>
      <c r="TN184" s="120"/>
      <c r="TO184" s="120"/>
      <c r="TP184" s="120"/>
      <c r="TQ184" s="120"/>
      <c r="TR184" s="120"/>
      <c r="TS184" s="120"/>
      <c r="TT184" s="120"/>
      <c r="TU184" s="120"/>
      <c r="TV184" s="120"/>
      <c r="TW184" s="120"/>
      <c r="TX184" s="120"/>
      <c r="TY184" s="120"/>
      <c r="TZ184" s="120"/>
      <c r="UA184" s="120"/>
      <c r="UB184" s="120"/>
      <c r="UC184" s="120"/>
      <c r="UD184" s="120"/>
      <c r="UE184" s="120"/>
      <c r="UF184" s="120"/>
      <c r="UG184" s="120"/>
    </row>
    <row r="185" spans="1:553" x14ac:dyDescent="0.25">
      <c r="A185" s="161" t="s">
        <v>112</v>
      </c>
      <c r="B185" s="31">
        <v>3</v>
      </c>
      <c r="C185" s="31">
        <v>0</v>
      </c>
      <c r="D185" s="31">
        <v>3</v>
      </c>
      <c r="E185" s="31">
        <v>3.5</v>
      </c>
      <c r="F185" s="31">
        <v>1E-4</v>
      </c>
      <c r="G185" s="31">
        <v>3.5001000000000002</v>
      </c>
      <c r="H185" s="31">
        <v>0</v>
      </c>
      <c r="I185" s="31">
        <v>3.6</v>
      </c>
      <c r="J185" s="31">
        <v>0</v>
      </c>
      <c r="K185" s="127">
        <v>3.6</v>
      </c>
      <c r="L185" s="127">
        <v>0</v>
      </c>
      <c r="M185" s="85">
        <v>3.6</v>
      </c>
      <c r="N185" s="85">
        <v>0</v>
      </c>
      <c r="O185" s="85">
        <f>N185+M185</f>
        <v>3.6</v>
      </c>
      <c r="P185" s="85"/>
      <c r="Q185" s="127">
        <v>4</v>
      </c>
      <c r="R185" s="127">
        <v>1E-4</v>
      </c>
      <c r="S185" s="127">
        <v>4.0000999999999998</v>
      </c>
      <c r="T185" s="127">
        <v>0</v>
      </c>
      <c r="U185" s="85">
        <v>4</v>
      </c>
      <c r="V185" s="85">
        <v>1E-4</v>
      </c>
      <c r="W185" s="85">
        <f>V185+U185</f>
        <v>4.0000999999999998</v>
      </c>
      <c r="X185" s="85">
        <v>0</v>
      </c>
      <c r="Y185" s="85">
        <v>7.07</v>
      </c>
      <c r="Z185" s="85">
        <v>0</v>
      </c>
      <c r="AA185" s="41">
        <f>SUM(Y185:Z185)</f>
        <v>7.07</v>
      </c>
      <c r="AB185" s="85">
        <v>7.7000999999999999</v>
      </c>
      <c r="AC185" s="85">
        <v>0</v>
      </c>
      <c r="AD185" s="123">
        <f t="shared" si="115"/>
        <v>7.7000999999999999</v>
      </c>
      <c r="AE185" s="127">
        <v>6.5350999999999999</v>
      </c>
      <c r="AF185" s="127">
        <v>0</v>
      </c>
      <c r="AG185" s="123">
        <f>SUM(AE185:AF185)</f>
        <v>6.5350999999999999</v>
      </c>
      <c r="AH185" s="127">
        <v>5.585</v>
      </c>
      <c r="AI185" s="127">
        <v>0</v>
      </c>
      <c r="AJ185" s="123">
        <f t="shared" si="125"/>
        <v>5.585</v>
      </c>
      <c r="AK185" s="127">
        <v>9.9501000000000008</v>
      </c>
      <c r="AL185" s="127">
        <v>0</v>
      </c>
      <c r="AM185" s="123">
        <f t="shared" si="126"/>
        <v>9.9501000000000008</v>
      </c>
      <c r="AN185" s="127">
        <v>9.3001000000000005</v>
      </c>
      <c r="AO185" s="127">
        <v>0</v>
      </c>
      <c r="AP185" s="123">
        <f t="shared" si="127"/>
        <v>9.3001000000000005</v>
      </c>
      <c r="AQ185" s="123">
        <v>9.15</v>
      </c>
      <c r="AR185" s="123">
        <v>0</v>
      </c>
      <c r="AS185" s="123">
        <f>SUM(AQ185:AR185)</f>
        <v>9.15</v>
      </c>
      <c r="AT185" s="127">
        <v>10.5001</v>
      </c>
      <c r="AU185" s="127">
        <v>0</v>
      </c>
      <c r="AV185" s="123">
        <f t="shared" si="128"/>
        <v>10.5001</v>
      </c>
      <c r="AW185" s="127">
        <v>10.5001</v>
      </c>
      <c r="AX185" s="127">
        <v>0</v>
      </c>
      <c r="AY185" s="123">
        <f>SUM(AW185:AX185)</f>
        <v>10.5001</v>
      </c>
      <c r="AZ185" s="219">
        <v>9.98</v>
      </c>
      <c r="BA185" s="219">
        <v>0</v>
      </c>
      <c r="BB185" s="226">
        <f>SUM(AZ185:BA185)</f>
        <v>9.98</v>
      </c>
      <c r="BC185" s="226">
        <v>8.44</v>
      </c>
      <c r="BD185" s="226">
        <v>0</v>
      </c>
      <c r="BE185" s="226">
        <f>SUM(BC185:BD185)</f>
        <v>8.44</v>
      </c>
      <c r="BF185" s="219">
        <v>10.795</v>
      </c>
      <c r="BG185" s="219">
        <v>0</v>
      </c>
      <c r="BH185" s="226">
        <f>SUM(BF185:BG185)</f>
        <v>10.795</v>
      </c>
      <c r="BI185" s="226">
        <v>7.7314999999999996</v>
      </c>
      <c r="BJ185" s="226">
        <v>0</v>
      </c>
      <c r="BK185" s="226">
        <f>SUM(BI185:BJ185)</f>
        <v>7.7314999999999996</v>
      </c>
      <c r="BL185" s="228">
        <v>7.7314999999999996</v>
      </c>
      <c r="BM185" s="228">
        <v>0</v>
      </c>
      <c r="BN185" s="226">
        <f>SUM(BL185:BM185)</f>
        <v>7.7314999999999996</v>
      </c>
      <c r="BO185" s="228"/>
      <c r="BP185" s="228"/>
      <c r="BQ185" s="226"/>
      <c r="BR185" s="228"/>
      <c r="BS185" s="228"/>
      <c r="BT185" s="226"/>
      <c r="BU185" s="228"/>
      <c r="BV185" s="228"/>
      <c r="BW185" s="226"/>
      <c r="BX185" s="228"/>
      <c r="BY185" s="228"/>
      <c r="BZ185" s="226"/>
      <c r="CA185" s="228"/>
      <c r="CB185" s="228"/>
      <c r="CC185" s="217"/>
      <c r="CD185" s="228"/>
      <c r="CE185" s="228"/>
      <c r="CF185" s="216"/>
      <c r="CG185" s="216"/>
      <c r="CH185" s="216"/>
      <c r="CI185" s="217"/>
      <c r="CJ185" s="228"/>
      <c r="CK185" s="228"/>
      <c r="CL185" s="216"/>
      <c r="CM185" s="228"/>
      <c r="CN185" s="228"/>
      <c r="CO185" s="216"/>
      <c r="CP185" s="228"/>
      <c r="CQ185" s="228"/>
      <c r="CR185" s="216"/>
      <c r="GC185" s="120"/>
      <c r="GD185" s="120"/>
      <c r="GE185" s="120"/>
      <c r="GF185" s="120"/>
      <c r="GG185" s="120"/>
      <c r="GH185" s="120"/>
      <c r="GI185" s="120"/>
      <c r="GJ185" s="120"/>
      <c r="GK185" s="120"/>
      <c r="GL185" s="120"/>
      <c r="GM185" s="120"/>
      <c r="GN185" s="120"/>
      <c r="GO185" s="120"/>
      <c r="GP185" s="120"/>
      <c r="GQ185" s="120"/>
      <c r="GR185" s="120"/>
      <c r="GS185" s="120"/>
      <c r="GT185" s="120"/>
      <c r="GU185" s="120"/>
      <c r="GV185" s="120"/>
      <c r="GW185" s="120"/>
      <c r="GX185" s="120"/>
      <c r="GY185" s="120"/>
      <c r="GZ185" s="120"/>
      <c r="HA185" s="120"/>
      <c r="HB185" s="120"/>
      <c r="HC185" s="120"/>
      <c r="HD185" s="120"/>
      <c r="HE185" s="120"/>
      <c r="HF185" s="120"/>
      <c r="HG185" s="120"/>
      <c r="HH185" s="120"/>
      <c r="HI185" s="120"/>
      <c r="HJ185" s="120"/>
      <c r="HK185" s="120"/>
      <c r="HL185" s="120"/>
      <c r="HM185" s="120"/>
      <c r="HN185" s="120"/>
      <c r="HO185" s="120"/>
      <c r="HP185" s="120"/>
      <c r="HQ185" s="120"/>
      <c r="HR185" s="120"/>
      <c r="HS185" s="120"/>
      <c r="HT185" s="120"/>
      <c r="HU185" s="120"/>
      <c r="HV185" s="120"/>
      <c r="HW185" s="120"/>
      <c r="HX185" s="120"/>
      <c r="HY185" s="120"/>
      <c r="HZ185" s="120"/>
      <c r="IA185" s="120"/>
      <c r="IB185" s="120"/>
      <c r="IC185" s="120"/>
      <c r="ID185" s="120"/>
      <c r="IE185" s="120"/>
      <c r="IF185" s="120"/>
      <c r="IG185" s="120"/>
      <c r="IH185" s="120"/>
      <c r="II185" s="120"/>
      <c r="IJ185" s="120"/>
      <c r="IK185" s="120"/>
      <c r="IL185" s="120"/>
      <c r="IM185" s="120"/>
      <c r="IN185" s="120"/>
      <c r="IO185" s="120"/>
      <c r="IP185" s="120"/>
      <c r="IQ185" s="120"/>
      <c r="IR185" s="120"/>
      <c r="IS185" s="120"/>
      <c r="IT185" s="120"/>
      <c r="IU185" s="120"/>
      <c r="IV185" s="120"/>
      <c r="IW185" s="120"/>
      <c r="IX185" s="120"/>
      <c r="IY185" s="120"/>
      <c r="IZ185" s="120"/>
      <c r="JA185" s="120"/>
      <c r="JB185" s="120"/>
      <c r="JC185" s="120"/>
      <c r="JD185" s="120"/>
      <c r="JE185" s="120"/>
      <c r="JF185" s="120"/>
      <c r="JG185" s="120"/>
      <c r="JH185" s="120"/>
      <c r="JI185" s="120"/>
      <c r="JJ185" s="120"/>
      <c r="JK185" s="120"/>
      <c r="JL185" s="120"/>
      <c r="JM185" s="120"/>
      <c r="JN185" s="120"/>
      <c r="JO185" s="120"/>
      <c r="JP185" s="120"/>
      <c r="JQ185" s="120"/>
      <c r="JR185" s="120"/>
      <c r="JS185" s="120"/>
      <c r="JT185" s="120"/>
      <c r="JU185" s="120"/>
      <c r="JV185" s="120"/>
      <c r="JW185" s="120"/>
      <c r="JX185" s="120"/>
      <c r="JY185" s="120"/>
      <c r="JZ185" s="120"/>
      <c r="KA185" s="120"/>
      <c r="KB185" s="120"/>
      <c r="KC185" s="120"/>
      <c r="KD185" s="120"/>
      <c r="KE185" s="120"/>
      <c r="KF185" s="120"/>
      <c r="KG185" s="120"/>
      <c r="KH185" s="120"/>
      <c r="KI185" s="120"/>
      <c r="KJ185" s="120"/>
      <c r="KK185" s="120"/>
      <c r="KL185" s="120"/>
      <c r="KM185" s="120"/>
      <c r="KN185" s="120"/>
      <c r="KO185" s="120"/>
      <c r="KP185" s="120"/>
      <c r="KQ185" s="120"/>
      <c r="KR185" s="120"/>
      <c r="KS185" s="120"/>
      <c r="KT185" s="120"/>
      <c r="KU185" s="120"/>
      <c r="KV185" s="120"/>
      <c r="KW185" s="120"/>
      <c r="KX185" s="120"/>
      <c r="KY185" s="120"/>
      <c r="KZ185" s="120"/>
      <c r="LA185" s="120"/>
      <c r="LB185" s="120"/>
      <c r="LC185" s="120"/>
      <c r="LD185" s="120"/>
      <c r="LE185" s="120"/>
      <c r="LF185" s="120"/>
      <c r="LG185" s="120"/>
      <c r="LH185" s="120"/>
      <c r="LI185" s="120"/>
      <c r="LJ185" s="120"/>
      <c r="LK185" s="120"/>
      <c r="LL185" s="120"/>
      <c r="LM185" s="120"/>
      <c r="LN185" s="120"/>
      <c r="LO185" s="120"/>
      <c r="LP185" s="120"/>
      <c r="LQ185" s="120"/>
      <c r="LR185" s="120"/>
      <c r="LS185" s="120"/>
      <c r="LT185" s="120"/>
      <c r="LU185" s="120"/>
      <c r="LV185" s="120"/>
      <c r="LW185" s="120"/>
      <c r="LX185" s="120"/>
      <c r="LY185" s="120"/>
      <c r="LZ185" s="120"/>
      <c r="MA185" s="120"/>
      <c r="MB185" s="120"/>
      <c r="MC185" s="120"/>
      <c r="MD185" s="120"/>
      <c r="ME185" s="120"/>
      <c r="MF185" s="120"/>
      <c r="MG185" s="120"/>
      <c r="MH185" s="120"/>
      <c r="MI185" s="120"/>
      <c r="MJ185" s="120"/>
      <c r="MK185" s="120"/>
      <c r="ML185" s="120"/>
      <c r="MM185" s="120"/>
      <c r="MN185" s="120"/>
      <c r="MO185" s="120"/>
      <c r="MP185" s="120"/>
      <c r="MQ185" s="120"/>
      <c r="MR185" s="120"/>
      <c r="MS185" s="120"/>
      <c r="MT185" s="120"/>
      <c r="MU185" s="120"/>
      <c r="MV185" s="120"/>
      <c r="MW185" s="120"/>
      <c r="MX185" s="120"/>
      <c r="MY185" s="120"/>
      <c r="MZ185" s="120"/>
      <c r="NA185" s="120"/>
      <c r="NB185" s="120"/>
      <c r="NC185" s="120"/>
      <c r="ND185" s="120"/>
      <c r="NE185" s="120"/>
      <c r="NF185" s="120"/>
      <c r="NG185" s="120"/>
      <c r="NH185" s="120"/>
      <c r="NI185" s="120"/>
      <c r="NJ185" s="120"/>
      <c r="NK185" s="120"/>
      <c r="NL185" s="120"/>
      <c r="NM185" s="120"/>
      <c r="NN185" s="120"/>
      <c r="NO185" s="120"/>
      <c r="NP185" s="120"/>
      <c r="NQ185" s="120"/>
      <c r="NR185" s="120"/>
      <c r="NS185" s="120"/>
      <c r="NT185" s="120"/>
      <c r="NU185" s="120"/>
      <c r="NV185" s="120"/>
      <c r="NW185" s="120"/>
      <c r="NX185" s="120"/>
      <c r="NY185" s="120"/>
      <c r="NZ185" s="120"/>
      <c r="OA185" s="120"/>
      <c r="OB185" s="120"/>
      <c r="OC185" s="120"/>
      <c r="OD185" s="120"/>
      <c r="OE185" s="120"/>
      <c r="OF185" s="120"/>
      <c r="OG185" s="120"/>
      <c r="OH185" s="120"/>
      <c r="OI185" s="120"/>
      <c r="OJ185" s="120"/>
      <c r="OK185" s="120"/>
      <c r="OL185" s="120"/>
      <c r="OM185" s="120"/>
      <c r="ON185" s="120"/>
      <c r="OO185" s="120"/>
      <c r="OP185" s="120"/>
      <c r="OQ185" s="120"/>
      <c r="OR185" s="120"/>
      <c r="OS185" s="120"/>
      <c r="OT185" s="120"/>
      <c r="OU185" s="120"/>
      <c r="OV185" s="120"/>
      <c r="OW185" s="120"/>
      <c r="OX185" s="120"/>
      <c r="OY185" s="120"/>
      <c r="OZ185" s="120"/>
      <c r="PA185" s="120"/>
      <c r="PB185" s="120"/>
      <c r="PC185" s="120"/>
      <c r="PD185" s="120"/>
      <c r="PE185" s="120"/>
      <c r="PF185" s="120"/>
      <c r="PG185" s="120"/>
      <c r="PH185" s="120"/>
      <c r="PI185" s="120"/>
      <c r="PJ185" s="120"/>
      <c r="PK185" s="120"/>
      <c r="PL185" s="120"/>
      <c r="PM185" s="120"/>
      <c r="PN185" s="120"/>
      <c r="PO185" s="120"/>
      <c r="PP185" s="120"/>
      <c r="PQ185" s="120"/>
      <c r="PR185" s="120"/>
      <c r="PS185" s="120"/>
      <c r="PT185" s="120"/>
      <c r="PU185" s="120"/>
      <c r="PV185" s="120"/>
      <c r="PW185" s="120"/>
      <c r="PX185" s="120"/>
      <c r="PY185" s="120"/>
      <c r="PZ185" s="120"/>
      <c r="QA185" s="120"/>
      <c r="QB185" s="120"/>
      <c r="QC185" s="120"/>
      <c r="QD185" s="120"/>
      <c r="QE185" s="120"/>
      <c r="QF185" s="120"/>
      <c r="QG185" s="120"/>
      <c r="QH185" s="120"/>
      <c r="QI185" s="120"/>
      <c r="QJ185" s="120"/>
      <c r="QK185" s="120"/>
      <c r="QL185" s="120"/>
      <c r="QM185" s="120"/>
      <c r="QN185" s="120"/>
      <c r="QO185" s="120"/>
      <c r="QP185" s="120"/>
      <c r="QQ185" s="120"/>
      <c r="QR185" s="120"/>
      <c r="QS185" s="120"/>
      <c r="QT185" s="120"/>
      <c r="QU185" s="120"/>
      <c r="QV185" s="120"/>
      <c r="QW185" s="120"/>
      <c r="QX185" s="120"/>
      <c r="QY185" s="120"/>
      <c r="QZ185" s="120"/>
      <c r="RA185" s="120"/>
      <c r="RB185" s="120"/>
      <c r="RC185" s="120"/>
      <c r="RD185" s="120"/>
      <c r="RE185" s="120"/>
      <c r="RF185" s="120"/>
      <c r="RG185" s="120"/>
      <c r="RH185" s="120"/>
      <c r="RI185" s="120"/>
      <c r="RJ185" s="120"/>
      <c r="RK185" s="120"/>
      <c r="RL185" s="120"/>
      <c r="RM185" s="120"/>
      <c r="RN185" s="120"/>
      <c r="RO185" s="120"/>
      <c r="RP185" s="120"/>
      <c r="RQ185" s="120"/>
      <c r="RR185" s="120"/>
      <c r="RS185" s="120"/>
      <c r="RT185" s="120"/>
      <c r="RU185" s="120"/>
      <c r="RV185" s="120"/>
      <c r="RW185" s="120"/>
      <c r="RX185" s="120"/>
      <c r="RY185" s="120"/>
      <c r="RZ185" s="120"/>
      <c r="SA185" s="120"/>
      <c r="SB185" s="120"/>
      <c r="SC185" s="120"/>
      <c r="SD185" s="120"/>
      <c r="SE185" s="120"/>
      <c r="SF185" s="120"/>
      <c r="SG185" s="120"/>
      <c r="SH185" s="120"/>
      <c r="SI185" s="120"/>
      <c r="SJ185" s="120"/>
      <c r="SK185" s="120"/>
      <c r="SL185" s="120"/>
      <c r="SM185" s="120"/>
      <c r="SN185" s="120"/>
      <c r="SO185" s="120"/>
      <c r="SP185" s="120"/>
      <c r="SQ185" s="120"/>
      <c r="SR185" s="120"/>
      <c r="SS185" s="120"/>
      <c r="ST185" s="120"/>
      <c r="SU185" s="120"/>
      <c r="SV185" s="120"/>
      <c r="SW185" s="120"/>
      <c r="SX185" s="120"/>
      <c r="SY185" s="120"/>
      <c r="SZ185" s="120"/>
      <c r="TA185" s="120"/>
      <c r="TB185" s="120"/>
      <c r="TC185" s="120"/>
      <c r="TD185" s="120"/>
      <c r="TE185" s="120"/>
      <c r="TF185" s="120"/>
      <c r="TG185" s="120"/>
      <c r="TH185" s="120"/>
      <c r="TI185" s="120"/>
      <c r="TJ185" s="120"/>
      <c r="TK185" s="120"/>
      <c r="TL185" s="120"/>
      <c r="TM185" s="120"/>
      <c r="TN185" s="120"/>
      <c r="TO185" s="120"/>
      <c r="TP185" s="120"/>
      <c r="TQ185" s="120"/>
      <c r="TR185" s="120"/>
      <c r="TS185" s="120"/>
      <c r="TT185" s="120"/>
      <c r="TU185" s="120"/>
      <c r="TV185" s="120"/>
      <c r="TW185" s="120"/>
      <c r="TX185" s="120"/>
      <c r="TY185" s="120"/>
      <c r="TZ185" s="120"/>
      <c r="UA185" s="120"/>
      <c r="UB185" s="120"/>
      <c r="UC185" s="120"/>
      <c r="UD185" s="120"/>
      <c r="UE185" s="120"/>
      <c r="UF185" s="120"/>
      <c r="UG185" s="120"/>
    </row>
    <row r="186" spans="1:553" x14ac:dyDescent="0.25">
      <c r="A186" s="161" t="s">
        <v>370</v>
      </c>
      <c r="B186" s="31">
        <v>0</v>
      </c>
      <c r="C186" s="31">
        <v>0</v>
      </c>
      <c r="D186" s="31">
        <v>0</v>
      </c>
      <c r="E186" s="31">
        <v>0</v>
      </c>
      <c r="F186" s="31">
        <v>0</v>
      </c>
      <c r="G186" s="31">
        <v>0</v>
      </c>
      <c r="H186" s="31">
        <v>0</v>
      </c>
      <c r="I186" s="31">
        <v>0</v>
      </c>
      <c r="J186" s="31">
        <v>0</v>
      </c>
      <c r="K186" s="127"/>
      <c r="L186" s="127">
        <v>0</v>
      </c>
      <c r="M186" s="85"/>
      <c r="N186" s="85"/>
      <c r="O186" s="85"/>
      <c r="P186" s="85"/>
      <c r="Q186" s="127">
        <v>0</v>
      </c>
      <c r="R186" s="127">
        <v>0</v>
      </c>
      <c r="S186" s="127"/>
      <c r="T186" s="127">
        <v>0</v>
      </c>
      <c r="U186" s="85"/>
      <c r="V186" s="85"/>
      <c r="W186" s="85"/>
      <c r="X186" s="85"/>
      <c r="Y186" s="85"/>
      <c r="Z186" s="85"/>
      <c r="AA186" s="41"/>
      <c r="AB186" s="85"/>
      <c r="AC186" s="85"/>
      <c r="AD186" s="127"/>
      <c r="AE186" s="216"/>
      <c r="AF186" s="216"/>
      <c r="AG186" s="217"/>
      <c r="AH186" s="216"/>
      <c r="AI186" s="216"/>
      <c r="AJ186" s="217"/>
      <c r="AK186" s="216"/>
      <c r="AL186" s="216"/>
      <c r="AM186" s="217"/>
      <c r="AN186" s="216"/>
      <c r="AO186" s="216"/>
      <c r="AP186" s="217"/>
      <c r="AQ186" s="217"/>
      <c r="AR186" s="217"/>
      <c r="AS186" s="217"/>
      <c r="AT186" s="216"/>
      <c r="AU186" s="216"/>
      <c r="AV186" s="217"/>
      <c r="AW186" s="216"/>
      <c r="AX186" s="216"/>
      <c r="AY186" s="217"/>
      <c r="AZ186" s="216"/>
      <c r="BA186" s="216"/>
      <c r="BB186" s="217"/>
      <c r="BC186" s="217"/>
      <c r="BD186" s="217"/>
      <c r="BE186" s="217"/>
      <c r="BF186" s="216"/>
      <c r="BG186" s="216"/>
      <c r="BH186" s="217"/>
      <c r="BI186" s="216"/>
      <c r="BJ186" s="216"/>
      <c r="BK186" s="217"/>
      <c r="BL186" s="216"/>
      <c r="BM186" s="216"/>
      <c r="BN186" s="217"/>
      <c r="BO186" s="216"/>
      <c r="BP186" s="216"/>
      <c r="BQ186" s="217"/>
      <c r="BR186" s="216"/>
      <c r="BS186" s="216"/>
      <c r="BT186" s="217"/>
      <c r="BU186" s="216"/>
      <c r="BV186" s="216"/>
      <c r="BW186" s="217"/>
      <c r="BX186" s="216"/>
      <c r="BY186" s="216"/>
      <c r="BZ186" s="217"/>
      <c r="CA186" s="216"/>
      <c r="CB186" s="216"/>
      <c r="CC186" s="217"/>
      <c r="CD186" s="216"/>
      <c r="CE186" s="216"/>
      <c r="CF186" s="216"/>
      <c r="CG186" s="216"/>
      <c r="CH186" s="216"/>
      <c r="CI186" s="217"/>
      <c r="CJ186" s="216"/>
      <c r="CK186" s="216"/>
      <c r="CL186" s="216"/>
      <c r="CM186" s="216"/>
      <c r="CN186" s="216"/>
      <c r="CO186" s="216"/>
      <c r="CP186" s="216"/>
      <c r="CQ186" s="216"/>
      <c r="CR186" s="216"/>
      <c r="GC186" s="120"/>
      <c r="GD186" s="120"/>
      <c r="GE186" s="120"/>
      <c r="GF186" s="120"/>
      <c r="GG186" s="120"/>
      <c r="GH186" s="120"/>
      <c r="GI186" s="120"/>
      <c r="GJ186" s="120"/>
      <c r="GK186" s="120"/>
      <c r="GL186" s="120"/>
      <c r="GM186" s="120"/>
      <c r="GN186" s="120"/>
      <c r="GO186" s="120"/>
      <c r="GP186" s="120"/>
      <c r="GQ186" s="120"/>
      <c r="GR186" s="120"/>
      <c r="GS186" s="120"/>
      <c r="GT186" s="120"/>
      <c r="GU186" s="120"/>
      <c r="GV186" s="120"/>
      <c r="GW186" s="120"/>
      <c r="GX186" s="120"/>
      <c r="GY186" s="120"/>
      <c r="GZ186" s="120"/>
      <c r="HA186" s="120"/>
      <c r="HB186" s="120"/>
      <c r="HC186" s="120"/>
      <c r="HD186" s="120"/>
      <c r="HE186" s="120"/>
      <c r="HF186" s="120"/>
      <c r="HG186" s="120"/>
      <c r="HH186" s="120"/>
      <c r="HI186" s="120"/>
      <c r="HJ186" s="120"/>
      <c r="HK186" s="120"/>
      <c r="HL186" s="120"/>
      <c r="HM186" s="120"/>
      <c r="HN186" s="120"/>
      <c r="HO186" s="120"/>
      <c r="HP186" s="120"/>
      <c r="HQ186" s="120"/>
      <c r="HR186" s="120"/>
      <c r="HS186" s="120"/>
      <c r="HT186" s="120"/>
      <c r="HU186" s="120"/>
      <c r="HV186" s="120"/>
      <c r="HW186" s="120"/>
      <c r="HX186" s="120"/>
      <c r="HY186" s="120"/>
      <c r="HZ186" s="120"/>
      <c r="IA186" s="120"/>
      <c r="IB186" s="120"/>
      <c r="IC186" s="120"/>
      <c r="ID186" s="120"/>
      <c r="IE186" s="120"/>
      <c r="IF186" s="120"/>
      <c r="IG186" s="120"/>
      <c r="IH186" s="120"/>
      <c r="II186" s="120"/>
      <c r="IJ186" s="120"/>
      <c r="IK186" s="120"/>
      <c r="IL186" s="120"/>
      <c r="IM186" s="120"/>
      <c r="IN186" s="120"/>
      <c r="IO186" s="120"/>
      <c r="IP186" s="120"/>
      <c r="IQ186" s="120"/>
      <c r="IR186" s="120"/>
      <c r="IS186" s="120"/>
      <c r="IT186" s="120"/>
      <c r="IU186" s="120"/>
      <c r="IV186" s="120"/>
      <c r="IW186" s="120"/>
      <c r="IX186" s="120"/>
      <c r="IY186" s="120"/>
      <c r="IZ186" s="120"/>
      <c r="JA186" s="120"/>
      <c r="JB186" s="120"/>
      <c r="JC186" s="120"/>
      <c r="JD186" s="120"/>
      <c r="JE186" s="120"/>
      <c r="JF186" s="120"/>
      <c r="JG186" s="120"/>
      <c r="JH186" s="120"/>
      <c r="JI186" s="120"/>
      <c r="JJ186" s="120"/>
      <c r="JK186" s="120"/>
      <c r="JL186" s="120"/>
      <c r="JM186" s="120"/>
      <c r="JN186" s="120"/>
      <c r="JO186" s="120"/>
      <c r="JP186" s="120"/>
      <c r="JQ186" s="120"/>
      <c r="JR186" s="120"/>
      <c r="JS186" s="120"/>
      <c r="JT186" s="120"/>
      <c r="JU186" s="120"/>
      <c r="JV186" s="120"/>
      <c r="JW186" s="120"/>
      <c r="JX186" s="120"/>
      <c r="JY186" s="120"/>
      <c r="JZ186" s="120"/>
      <c r="KA186" s="120"/>
      <c r="KB186" s="120"/>
      <c r="KC186" s="120"/>
      <c r="KD186" s="120"/>
      <c r="KE186" s="120"/>
      <c r="KF186" s="120"/>
      <c r="KG186" s="120"/>
      <c r="KH186" s="120"/>
      <c r="KI186" s="120"/>
      <c r="KJ186" s="120"/>
      <c r="KK186" s="120"/>
      <c r="KL186" s="120"/>
      <c r="KM186" s="120"/>
      <c r="KN186" s="120"/>
      <c r="KO186" s="120"/>
      <c r="KP186" s="120"/>
      <c r="KQ186" s="120"/>
      <c r="KR186" s="120"/>
      <c r="KS186" s="120"/>
      <c r="KT186" s="120"/>
      <c r="KU186" s="120"/>
      <c r="KV186" s="120"/>
      <c r="KW186" s="120"/>
      <c r="KX186" s="120"/>
      <c r="KY186" s="120"/>
      <c r="KZ186" s="120"/>
      <c r="LA186" s="120"/>
      <c r="LB186" s="120"/>
      <c r="LC186" s="120"/>
      <c r="LD186" s="120"/>
      <c r="LE186" s="120"/>
      <c r="LF186" s="120"/>
      <c r="LG186" s="120"/>
      <c r="LH186" s="120"/>
      <c r="LI186" s="120"/>
      <c r="LJ186" s="120"/>
      <c r="LK186" s="120"/>
      <c r="LL186" s="120"/>
      <c r="LM186" s="120"/>
      <c r="LN186" s="120"/>
      <c r="LO186" s="120"/>
      <c r="LP186" s="120"/>
      <c r="LQ186" s="120"/>
      <c r="LR186" s="120"/>
      <c r="LS186" s="120"/>
      <c r="LT186" s="120"/>
      <c r="LU186" s="120"/>
      <c r="LV186" s="120"/>
      <c r="LW186" s="120"/>
      <c r="LX186" s="120"/>
      <c r="LY186" s="120"/>
      <c r="LZ186" s="120"/>
      <c r="MA186" s="120"/>
      <c r="MB186" s="120"/>
      <c r="MC186" s="120"/>
      <c r="MD186" s="120"/>
      <c r="ME186" s="120"/>
      <c r="MF186" s="120"/>
      <c r="MG186" s="120"/>
      <c r="MH186" s="120"/>
      <c r="MI186" s="120"/>
      <c r="MJ186" s="120"/>
      <c r="MK186" s="120"/>
      <c r="ML186" s="120"/>
      <c r="MM186" s="120"/>
      <c r="MN186" s="120"/>
      <c r="MO186" s="120"/>
      <c r="MP186" s="120"/>
      <c r="MQ186" s="120"/>
      <c r="MR186" s="120"/>
      <c r="MS186" s="120"/>
      <c r="MT186" s="120"/>
      <c r="MU186" s="120"/>
      <c r="MV186" s="120"/>
      <c r="MW186" s="120"/>
      <c r="MX186" s="120"/>
      <c r="MY186" s="120"/>
      <c r="MZ186" s="120"/>
      <c r="NA186" s="120"/>
      <c r="NB186" s="120"/>
      <c r="NC186" s="120"/>
      <c r="ND186" s="120"/>
      <c r="NE186" s="120"/>
      <c r="NF186" s="120"/>
      <c r="NG186" s="120"/>
      <c r="NH186" s="120"/>
      <c r="NI186" s="120"/>
      <c r="NJ186" s="120"/>
      <c r="NK186" s="120"/>
      <c r="NL186" s="120"/>
      <c r="NM186" s="120"/>
      <c r="NN186" s="120"/>
      <c r="NO186" s="120"/>
      <c r="NP186" s="120"/>
      <c r="NQ186" s="120"/>
      <c r="NR186" s="120"/>
      <c r="NS186" s="120"/>
      <c r="NT186" s="120"/>
      <c r="NU186" s="120"/>
      <c r="NV186" s="120"/>
      <c r="NW186" s="120"/>
      <c r="NX186" s="120"/>
      <c r="NY186" s="120"/>
      <c r="NZ186" s="120"/>
      <c r="OA186" s="120"/>
      <c r="OB186" s="120"/>
      <c r="OC186" s="120"/>
      <c r="OD186" s="120"/>
      <c r="OE186" s="120"/>
      <c r="OF186" s="120"/>
      <c r="OG186" s="120"/>
      <c r="OH186" s="120"/>
      <c r="OI186" s="120"/>
      <c r="OJ186" s="120"/>
      <c r="OK186" s="120"/>
      <c r="OL186" s="120"/>
      <c r="OM186" s="120"/>
      <c r="ON186" s="120"/>
      <c r="OO186" s="120"/>
      <c r="OP186" s="120"/>
      <c r="OQ186" s="120"/>
      <c r="OR186" s="120"/>
      <c r="OS186" s="120"/>
      <c r="OT186" s="120"/>
      <c r="OU186" s="120"/>
      <c r="OV186" s="120"/>
      <c r="OW186" s="120"/>
      <c r="OX186" s="120"/>
      <c r="OY186" s="120"/>
      <c r="OZ186" s="120"/>
      <c r="PA186" s="120"/>
      <c r="PB186" s="120"/>
      <c r="PC186" s="120"/>
      <c r="PD186" s="120"/>
      <c r="PE186" s="120"/>
      <c r="PF186" s="120"/>
      <c r="PG186" s="120"/>
      <c r="PH186" s="120"/>
      <c r="PI186" s="120"/>
      <c r="PJ186" s="120"/>
      <c r="PK186" s="120"/>
      <c r="PL186" s="120"/>
      <c r="PM186" s="120"/>
      <c r="PN186" s="120"/>
      <c r="PO186" s="120"/>
      <c r="PP186" s="120"/>
      <c r="PQ186" s="120"/>
      <c r="PR186" s="120"/>
      <c r="PS186" s="120"/>
      <c r="PT186" s="120"/>
      <c r="PU186" s="120"/>
      <c r="PV186" s="120"/>
      <c r="PW186" s="120"/>
      <c r="PX186" s="120"/>
      <c r="PY186" s="120"/>
      <c r="PZ186" s="120"/>
      <c r="QA186" s="120"/>
      <c r="QB186" s="120"/>
      <c r="QC186" s="120"/>
      <c r="QD186" s="120"/>
      <c r="QE186" s="120"/>
      <c r="QF186" s="120"/>
      <c r="QG186" s="120"/>
      <c r="QH186" s="120"/>
      <c r="QI186" s="120"/>
      <c r="QJ186" s="120"/>
      <c r="QK186" s="120"/>
      <c r="QL186" s="120"/>
      <c r="QM186" s="120"/>
      <c r="QN186" s="120"/>
      <c r="QO186" s="120"/>
      <c r="QP186" s="120"/>
      <c r="QQ186" s="120"/>
      <c r="QR186" s="120"/>
      <c r="QS186" s="120"/>
      <c r="QT186" s="120"/>
      <c r="QU186" s="120"/>
      <c r="QV186" s="120"/>
      <c r="QW186" s="120"/>
      <c r="QX186" s="120"/>
      <c r="QY186" s="120"/>
      <c r="QZ186" s="120"/>
      <c r="RA186" s="120"/>
      <c r="RB186" s="120"/>
      <c r="RC186" s="120"/>
      <c r="RD186" s="120"/>
      <c r="RE186" s="120"/>
      <c r="RF186" s="120"/>
      <c r="RG186" s="120"/>
      <c r="RH186" s="120"/>
      <c r="RI186" s="120"/>
      <c r="RJ186" s="120"/>
      <c r="RK186" s="120"/>
      <c r="RL186" s="120"/>
      <c r="RM186" s="120"/>
      <c r="RN186" s="120"/>
      <c r="RO186" s="120"/>
      <c r="RP186" s="120"/>
      <c r="RQ186" s="120"/>
      <c r="RR186" s="120"/>
      <c r="RS186" s="120"/>
      <c r="RT186" s="120"/>
      <c r="RU186" s="120"/>
      <c r="RV186" s="120"/>
      <c r="RW186" s="120"/>
      <c r="RX186" s="120"/>
      <c r="RY186" s="120"/>
      <c r="RZ186" s="120"/>
      <c r="SA186" s="120"/>
      <c r="SB186" s="120"/>
      <c r="SC186" s="120"/>
      <c r="SD186" s="120"/>
      <c r="SE186" s="120"/>
      <c r="SF186" s="120"/>
      <c r="SG186" s="120"/>
      <c r="SH186" s="120"/>
      <c r="SI186" s="120"/>
      <c r="SJ186" s="120"/>
      <c r="SK186" s="120"/>
      <c r="SL186" s="120"/>
      <c r="SM186" s="120"/>
      <c r="SN186" s="120"/>
      <c r="SO186" s="120"/>
      <c r="SP186" s="120"/>
      <c r="SQ186" s="120"/>
      <c r="SR186" s="120"/>
      <c r="SS186" s="120"/>
      <c r="ST186" s="120"/>
      <c r="SU186" s="120"/>
      <c r="SV186" s="120"/>
      <c r="SW186" s="120"/>
      <c r="SX186" s="120"/>
      <c r="SY186" s="120"/>
      <c r="SZ186" s="120"/>
      <c r="TA186" s="120"/>
      <c r="TB186" s="120"/>
      <c r="TC186" s="120"/>
      <c r="TD186" s="120"/>
      <c r="TE186" s="120"/>
      <c r="TF186" s="120"/>
      <c r="TG186" s="120"/>
      <c r="TH186" s="120"/>
      <c r="TI186" s="120"/>
      <c r="TJ186" s="120"/>
      <c r="TK186" s="120"/>
      <c r="TL186" s="120"/>
      <c r="TM186" s="120"/>
      <c r="TN186" s="120"/>
      <c r="TO186" s="120"/>
      <c r="TP186" s="120"/>
      <c r="TQ186" s="120"/>
      <c r="TR186" s="120"/>
      <c r="TS186" s="120"/>
      <c r="TT186" s="120"/>
      <c r="TU186" s="120"/>
      <c r="TV186" s="120"/>
      <c r="TW186" s="120"/>
      <c r="TX186" s="120"/>
      <c r="TY186" s="120"/>
      <c r="TZ186" s="120"/>
      <c r="UA186" s="120"/>
      <c r="UB186" s="120"/>
      <c r="UC186" s="120"/>
      <c r="UD186" s="120"/>
      <c r="UE186" s="120"/>
      <c r="UF186" s="120"/>
      <c r="UG186" s="120"/>
    </row>
    <row r="187" spans="1:553" x14ac:dyDescent="0.25">
      <c r="A187" s="162" t="s">
        <v>371</v>
      </c>
      <c r="B187" s="31">
        <v>0</v>
      </c>
      <c r="C187" s="31">
        <v>0</v>
      </c>
      <c r="D187" s="31">
        <v>0</v>
      </c>
      <c r="E187" s="31">
        <v>0</v>
      </c>
      <c r="F187" s="31">
        <v>0</v>
      </c>
      <c r="G187" s="31">
        <v>0</v>
      </c>
      <c r="H187" s="31">
        <v>0</v>
      </c>
      <c r="I187" s="31">
        <v>0</v>
      </c>
      <c r="J187" s="31">
        <v>0</v>
      </c>
      <c r="K187" s="127"/>
      <c r="L187" s="127">
        <v>0</v>
      </c>
      <c r="M187" s="85"/>
      <c r="N187" s="85"/>
      <c r="O187" s="85"/>
      <c r="P187" s="85"/>
      <c r="Q187" s="127">
        <v>0</v>
      </c>
      <c r="R187" s="127">
        <v>0</v>
      </c>
      <c r="S187" s="127"/>
      <c r="T187" s="127">
        <v>0</v>
      </c>
      <c r="U187" s="85"/>
      <c r="V187" s="85"/>
      <c r="W187" s="85"/>
      <c r="X187" s="85"/>
      <c r="Y187" s="85"/>
      <c r="Z187" s="85"/>
      <c r="AA187" s="41"/>
      <c r="AB187" s="85"/>
      <c r="AC187" s="85"/>
      <c r="AD187" s="127"/>
      <c r="AE187" s="216"/>
      <c r="AF187" s="216"/>
      <c r="AG187" s="217"/>
      <c r="AH187" s="216"/>
      <c r="AI187" s="216"/>
      <c r="AJ187" s="217"/>
      <c r="AK187" s="216"/>
      <c r="AL187" s="216"/>
      <c r="AM187" s="217"/>
      <c r="AN187" s="216"/>
      <c r="AO187" s="216"/>
      <c r="AP187" s="217"/>
      <c r="AQ187" s="217"/>
      <c r="AR187" s="217"/>
      <c r="AS187" s="217"/>
      <c r="AT187" s="216"/>
      <c r="AU187" s="216"/>
      <c r="AV187" s="217"/>
      <c r="AW187" s="216"/>
      <c r="AX187" s="216"/>
      <c r="AY187" s="217"/>
      <c r="AZ187" s="216"/>
      <c r="BA187" s="216"/>
      <c r="BB187" s="217"/>
      <c r="BC187" s="217"/>
      <c r="BD187" s="217"/>
      <c r="BE187" s="217"/>
      <c r="BF187" s="216"/>
      <c r="BG187" s="216"/>
      <c r="BH187" s="217"/>
      <c r="BI187" s="216"/>
      <c r="BJ187" s="216"/>
      <c r="BK187" s="217"/>
      <c r="BL187" s="216"/>
      <c r="BM187" s="216"/>
      <c r="BN187" s="217"/>
      <c r="BO187" s="216"/>
      <c r="BP187" s="216"/>
      <c r="BQ187" s="217"/>
      <c r="BR187" s="216"/>
      <c r="BS187" s="216"/>
      <c r="BT187" s="217"/>
      <c r="BU187" s="216"/>
      <c r="BV187" s="216"/>
      <c r="BW187" s="217"/>
      <c r="BX187" s="216"/>
      <c r="BY187" s="216"/>
      <c r="BZ187" s="217"/>
      <c r="CA187" s="216"/>
      <c r="CB187" s="216"/>
      <c r="CC187" s="217"/>
      <c r="CD187" s="216"/>
      <c r="CE187" s="216"/>
      <c r="CF187" s="216"/>
      <c r="CG187" s="216"/>
      <c r="CH187" s="216"/>
      <c r="CI187" s="217"/>
      <c r="CJ187" s="216"/>
      <c r="CK187" s="216"/>
      <c r="CL187" s="216"/>
      <c r="CM187" s="216"/>
      <c r="CN187" s="216"/>
      <c r="CO187" s="216"/>
      <c r="CP187" s="216"/>
      <c r="CQ187" s="216"/>
      <c r="CR187" s="216"/>
      <c r="GC187" s="120"/>
      <c r="GD187" s="120"/>
      <c r="GE187" s="120"/>
      <c r="GF187" s="120"/>
      <c r="GG187" s="120"/>
      <c r="GH187" s="120"/>
      <c r="GI187" s="120"/>
      <c r="GJ187" s="120"/>
      <c r="GK187" s="120"/>
      <c r="GL187" s="120"/>
      <c r="GM187" s="120"/>
      <c r="GN187" s="120"/>
      <c r="GO187" s="120"/>
      <c r="GP187" s="120"/>
      <c r="GQ187" s="120"/>
      <c r="GR187" s="120"/>
      <c r="GS187" s="120"/>
      <c r="GT187" s="120"/>
      <c r="GU187" s="120"/>
      <c r="GV187" s="120"/>
      <c r="GW187" s="120"/>
      <c r="GX187" s="120"/>
      <c r="GY187" s="120"/>
      <c r="GZ187" s="120"/>
      <c r="HA187" s="120"/>
      <c r="HB187" s="120"/>
      <c r="HC187" s="120"/>
      <c r="HD187" s="120"/>
      <c r="HE187" s="120"/>
      <c r="HF187" s="120"/>
      <c r="HG187" s="120"/>
      <c r="HH187" s="120"/>
      <c r="HI187" s="120"/>
      <c r="HJ187" s="120"/>
      <c r="HK187" s="120"/>
      <c r="HL187" s="120"/>
      <c r="HM187" s="120"/>
      <c r="HN187" s="120"/>
      <c r="HO187" s="120"/>
      <c r="HP187" s="120"/>
      <c r="HQ187" s="120"/>
      <c r="HR187" s="120"/>
      <c r="HS187" s="120"/>
      <c r="HT187" s="120"/>
      <c r="HU187" s="120"/>
      <c r="HV187" s="120"/>
      <c r="HW187" s="120"/>
      <c r="HX187" s="120"/>
      <c r="HY187" s="120"/>
      <c r="HZ187" s="120"/>
      <c r="IA187" s="120"/>
      <c r="IB187" s="120"/>
      <c r="IC187" s="120"/>
      <c r="ID187" s="120"/>
      <c r="IE187" s="120"/>
      <c r="IF187" s="120"/>
      <c r="IG187" s="120"/>
      <c r="IH187" s="120"/>
      <c r="II187" s="120"/>
      <c r="IJ187" s="120"/>
      <c r="IK187" s="120"/>
      <c r="IL187" s="120"/>
      <c r="IM187" s="120"/>
      <c r="IN187" s="120"/>
      <c r="IO187" s="120"/>
      <c r="IP187" s="120"/>
      <c r="IQ187" s="120"/>
      <c r="IR187" s="120"/>
      <c r="IS187" s="120"/>
      <c r="IT187" s="120"/>
      <c r="IU187" s="120"/>
      <c r="IV187" s="120"/>
      <c r="IW187" s="120"/>
      <c r="IX187" s="120"/>
      <c r="IY187" s="120"/>
      <c r="IZ187" s="120"/>
      <c r="JA187" s="120"/>
      <c r="JB187" s="120"/>
      <c r="JC187" s="120"/>
      <c r="JD187" s="120"/>
      <c r="JE187" s="120"/>
      <c r="JF187" s="120"/>
      <c r="JG187" s="120"/>
      <c r="JH187" s="120"/>
      <c r="JI187" s="120"/>
      <c r="JJ187" s="120"/>
      <c r="JK187" s="120"/>
      <c r="JL187" s="120"/>
      <c r="JM187" s="120"/>
      <c r="JN187" s="120"/>
      <c r="JO187" s="120"/>
      <c r="JP187" s="120"/>
      <c r="JQ187" s="120"/>
      <c r="JR187" s="120"/>
      <c r="JS187" s="120"/>
      <c r="JT187" s="120"/>
      <c r="JU187" s="120"/>
      <c r="JV187" s="120"/>
      <c r="JW187" s="120"/>
      <c r="JX187" s="120"/>
      <c r="JY187" s="120"/>
      <c r="JZ187" s="120"/>
      <c r="KA187" s="120"/>
      <c r="KB187" s="120"/>
      <c r="KC187" s="120"/>
      <c r="KD187" s="120"/>
      <c r="KE187" s="120"/>
      <c r="KF187" s="120"/>
      <c r="KG187" s="120"/>
      <c r="KH187" s="120"/>
      <c r="KI187" s="120"/>
      <c r="KJ187" s="120"/>
      <c r="KK187" s="120"/>
      <c r="KL187" s="120"/>
      <c r="KM187" s="120"/>
      <c r="KN187" s="120"/>
      <c r="KO187" s="120"/>
      <c r="KP187" s="120"/>
      <c r="KQ187" s="120"/>
      <c r="KR187" s="120"/>
      <c r="KS187" s="120"/>
      <c r="KT187" s="120"/>
      <c r="KU187" s="120"/>
      <c r="KV187" s="120"/>
      <c r="KW187" s="120"/>
      <c r="KX187" s="120"/>
      <c r="KY187" s="120"/>
      <c r="KZ187" s="120"/>
      <c r="LA187" s="120"/>
      <c r="LB187" s="120"/>
      <c r="LC187" s="120"/>
      <c r="LD187" s="120"/>
      <c r="LE187" s="120"/>
      <c r="LF187" s="120"/>
      <c r="LG187" s="120"/>
      <c r="LH187" s="120"/>
      <c r="LI187" s="120"/>
      <c r="LJ187" s="120"/>
      <c r="LK187" s="120"/>
      <c r="LL187" s="120"/>
      <c r="LM187" s="120"/>
      <c r="LN187" s="120"/>
      <c r="LO187" s="120"/>
      <c r="LP187" s="120"/>
      <c r="LQ187" s="120"/>
      <c r="LR187" s="120"/>
      <c r="LS187" s="120"/>
      <c r="LT187" s="120"/>
      <c r="LU187" s="120"/>
      <c r="LV187" s="120"/>
      <c r="LW187" s="120"/>
      <c r="LX187" s="120"/>
      <c r="LY187" s="120"/>
      <c r="LZ187" s="120"/>
      <c r="MA187" s="120"/>
      <c r="MB187" s="120"/>
      <c r="MC187" s="120"/>
      <c r="MD187" s="120"/>
      <c r="ME187" s="120"/>
      <c r="MF187" s="120"/>
      <c r="MG187" s="120"/>
      <c r="MH187" s="120"/>
      <c r="MI187" s="120"/>
      <c r="MJ187" s="120"/>
      <c r="MK187" s="120"/>
      <c r="ML187" s="120"/>
      <c r="MM187" s="120"/>
      <c r="MN187" s="120"/>
      <c r="MO187" s="120"/>
      <c r="MP187" s="120"/>
      <c r="MQ187" s="120"/>
      <c r="MR187" s="120"/>
      <c r="MS187" s="120"/>
      <c r="MT187" s="120"/>
      <c r="MU187" s="120"/>
      <c r="MV187" s="120"/>
      <c r="MW187" s="120"/>
      <c r="MX187" s="120"/>
      <c r="MY187" s="120"/>
      <c r="MZ187" s="120"/>
      <c r="NA187" s="120"/>
      <c r="NB187" s="120"/>
      <c r="NC187" s="120"/>
      <c r="ND187" s="120"/>
      <c r="NE187" s="120"/>
      <c r="NF187" s="120"/>
      <c r="NG187" s="120"/>
      <c r="NH187" s="120"/>
      <c r="NI187" s="120"/>
      <c r="NJ187" s="120"/>
      <c r="NK187" s="120"/>
      <c r="NL187" s="120"/>
      <c r="NM187" s="120"/>
      <c r="NN187" s="120"/>
      <c r="NO187" s="120"/>
      <c r="NP187" s="120"/>
      <c r="NQ187" s="120"/>
      <c r="NR187" s="120"/>
      <c r="NS187" s="120"/>
      <c r="NT187" s="120"/>
      <c r="NU187" s="120"/>
      <c r="NV187" s="120"/>
      <c r="NW187" s="120"/>
      <c r="NX187" s="120"/>
      <c r="NY187" s="120"/>
      <c r="NZ187" s="120"/>
      <c r="OA187" s="120"/>
      <c r="OB187" s="120"/>
      <c r="OC187" s="120"/>
      <c r="OD187" s="120"/>
      <c r="OE187" s="120"/>
      <c r="OF187" s="120"/>
      <c r="OG187" s="120"/>
      <c r="OH187" s="120"/>
      <c r="OI187" s="120"/>
      <c r="OJ187" s="120"/>
      <c r="OK187" s="120"/>
      <c r="OL187" s="120"/>
      <c r="OM187" s="120"/>
      <c r="ON187" s="120"/>
      <c r="OO187" s="120"/>
      <c r="OP187" s="120"/>
      <c r="OQ187" s="120"/>
      <c r="OR187" s="120"/>
      <c r="OS187" s="120"/>
      <c r="OT187" s="120"/>
      <c r="OU187" s="120"/>
      <c r="OV187" s="120"/>
      <c r="OW187" s="120"/>
      <c r="OX187" s="120"/>
      <c r="OY187" s="120"/>
      <c r="OZ187" s="120"/>
      <c r="PA187" s="120"/>
      <c r="PB187" s="120"/>
      <c r="PC187" s="120"/>
      <c r="PD187" s="120"/>
      <c r="PE187" s="120"/>
      <c r="PF187" s="120"/>
      <c r="PG187" s="120"/>
      <c r="PH187" s="120"/>
      <c r="PI187" s="120"/>
      <c r="PJ187" s="120"/>
      <c r="PK187" s="120"/>
      <c r="PL187" s="120"/>
      <c r="PM187" s="120"/>
      <c r="PN187" s="120"/>
      <c r="PO187" s="120"/>
      <c r="PP187" s="120"/>
      <c r="PQ187" s="120"/>
      <c r="PR187" s="120"/>
      <c r="PS187" s="120"/>
      <c r="PT187" s="120"/>
      <c r="PU187" s="120"/>
      <c r="PV187" s="120"/>
      <c r="PW187" s="120"/>
      <c r="PX187" s="120"/>
      <c r="PY187" s="120"/>
      <c r="PZ187" s="120"/>
      <c r="QA187" s="120"/>
      <c r="QB187" s="120"/>
      <c r="QC187" s="120"/>
      <c r="QD187" s="120"/>
      <c r="QE187" s="120"/>
      <c r="QF187" s="120"/>
      <c r="QG187" s="120"/>
      <c r="QH187" s="120"/>
      <c r="QI187" s="120"/>
      <c r="QJ187" s="120"/>
      <c r="QK187" s="120"/>
      <c r="QL187" s="120"/>
      <c r="QM187" s="120"/>
      <c r="QN187" s="120"/>
      <c r="QO187" s="120"/>
      <c r="QP187" s="120"/>
      <c r="QQ187" s="120"/>
      <c r="QR187" s="120"/>
      <c r="QS187" s="120"/>
      <c r="QT187" s="120"/>
      <c r="QU187" s="120"/>
      <c r="QV187" s="120"/>
      <c r="QW187" s="120"/>
      <c r="QX187" s="120"/>
      <c r="QY187" s="120"/>
      <c r="QZ187" s="120"/>
      <c r="RA187" s="120"/>
      <c r="RB187" s="120"/>
      <c r="RC187" s="120"/>
      <c r="RD187" s="120"/>
      <c r="RE187" s="120"/>
      <c r="RF187" s="120"/>
      <c r="RG187" s="120"/>
      <c r="RH187" s="120"/>
      <c r="RI187" s="120"/>
      <c r="RJ187" s="120"/>
      <c r="RK187" s="120"/>
      <c r="RL187" s="120"/>
      <c r="RM187" s="120"/>
      <c r="RN187" s="120"/>
      <c r="RO187" s="120"/>
      <c r="RP187" s="120"/>
      <c r="RQ187" s="120"/>
      <c r="RR187" s="120"/>
      <c r="RS187" s="120"/>
      <c r="RT187" s="120"/>
      <c r="RU187" s="120"/>
      <c r="RV187" s="120"/>
      <c r="RW187" s="120"/>
      <c r="RX187" s="120"/>
      <c r="RY187" s="120"/>
      <c r="RZ187" s="120"/>
      <c r="SA187" s="120"/>
      <c r="SB187" s="120"/>
      <c r="SC187" s="120"/>
      <c r="SD187" s="120"/>
      <c r="SE187" s="120"/>
      <c r="SF187" s="120"/>
      <c r="SG187" s="120"/>
      <c r="SH187" s="120"/>
      <c r="SI187" s="120"/>
      <c r="SJ187" s="120"/>
      <c r="SK187" s="120"/>
      <c r="SL187" s="120"/>
      <c r="SM187" s="120"/>
      <c r="SN187" s="120"/>
      <c r="SO187" s="120"/>
      <c r="SP187" s="120"/>
      <c r="SQ187" s="120"/>
      <c r="SR187" s="120"/>
      <c r="SS187" s="120"/>
      <c r="ST187" s="120"/>
      <c r="SU187" s="120"/>
      <c r="SV187" s="120"/>
      <c r="SW187" s="120"/>
      <c r="SX187" s="120"/>
      <c r="SY187" s="120"/>
      <c r="SZ187" s="120"/>
      <c r="TA187" s="120"/>
      <c r="TB187" s="120"/>
      <c r="TC187" s="120"/>
      <c r="TD187" s="120"/>
      <c r="TE187" s="120"/>
      <c r="TF187" s="120"/>
      <c r="TG187" s="120"/>
      <c r="TH187" s="120"/>
      <c r="TI187" s="120"/>
      <c r="TJ187" s="120"/>
      <c r="TK187" s="120"/>
      <c r="TL187" s="120"/>
      <c r="TM187" s="120"/>
      <c r="TN187" s="120"/>
      <c r="TO187" s="120"/>
      <c r="TP187" s="120"/>
      <c r="TQ187" s="120"/>
      <c r="TR187" s="120"/>
      <c r="TS187" s="120"/>
      <c r="TT187" s="120"/>
      <c r="TU187" s="120"/>
      <c r="TV187" s="120"/>
      <c r="TW187" s="120"/>
      <c r="TX187" s="120"/>
      <c r="TY187" s="120"/>
      <c r="TZ187" s="120"/>
      <c r="UA187" s="120"/>
      <c r="UB187" s="120"/>
      <c r="UC187" s="120"/>
      <c r="UD187" s="120"/>
      <c r="UE187" s="120"/>
      <c r="UF187" s="120"/>
      <c r="UG187" s="120"/>
    </row>
    <row r="188" spans="1:553" x14ac:dyDescent="0.25">
      <c r="A188" s="235" t="s">
        <v>113</v>
      </c>
      <c r="B188" s="31">
        <v>0</v>
      </c>
      <c r="C188" s="31">
        <v>0.37390000000000001</v>
      </c>
      <c r="D188" s="31">
        <v>0.37390000000000001</v>
      </c>
      <c r="E188" s="31">
        <v>0</v>
      </c>
      <c r="F188" s="31">
        <v>0.99550000000000005</v>
      </c>
      <c r="G188" s="31">
        <v>0.99550000000000005</v>
      </c>
      <c r="H188" s="31">
        <v>0.99250000000000005</v>
      </c>
      <c r="I188" s="31">
        <v>0</v>
      </c>
      <c r="J188" s="31">
        <v>0.45469999999999999</v>
      </c>
      <c r="K188" s="127">
        <v>0.45469999999999999</v>
      </c>
      <c r="L188" s="127">
        <v>0.45469999999999999</v>
      </c>
      <c r="M188" s="85">
        <v>0</v>
      </c>
      <c r="N188" s="85">
        <v>0</v>
      </c>
      <c r="O188" s="85">
        <f>N188+M188</f>
        <v>0</v>
      </c>
      <c r="P188" s="85"/>
      <c r="Q188" s="127">
        <v>0</v>
      </c>
      <c r="R188" s="127">
        <v>0.99550000000000005</v>
      </c>
      <c r="S188" s="127">
        <v>0.99550000000000005</v>
      </c>
      <c r="T188" s="127">
        <v>0.99550000000000005</v>
      </c>
      <c r="U188" s="85">
        <v>0</v>
      </c>
      <c r="V188" s="85">
        <v>0.22320000000000001</v>
      </c>
      <c r="W188" s="85">
        <f>V188+U188</f>
        <v>0.22320000000000001</v>
      </c>
      <c r="X188" s="85">
        <v>0.13569999999999999</v>
      </c>
      <c r="Y188" s="85">
        <v>0</v>
      </c>
      <c r="Z188" s="85">
        <v>0.10290000000000001</v>
      </c>
      <c r="AA188" s="41">
        <f>SUM(Y188:Z188)</f>
        <v>0.10290000000000001</v>
      </c>
      <c r="AB188" s="85">
        <v>0.3982</v>
      </c>
      <c r="AC188" s="85">
        <v>0.59730000000000005</v>
      </c>
      <c r="AD188" s="123">
        <f t="shared" si="115"/>
        <v>0.99550000000000005</v>
      </c>
      <c r="AE188" s="127">
        <v>0.3982</v>
      </c>
      <c r="AF188" s="127">
        <v>0.59730000000000005</v>
      </c>
      <c r="AG188" s="123">
        <f>SUM(AE188:AF188)</f>
        <v>0.99550000000000005</v>
      </c>
      <c r="AH188" s="127">
        <v>0.12920000000000001</v>
      </c>
      <c r="AI188" s="127">
        <v>0.1938</v>
      </c>
      <c r="AJ188" s="123">
        <f>SUM(AH188:AI188)</f>
        <v>0.32300000000000001</v>
      </c>
      <c r="AK188" s="127">
        <v>0.81620000000000004</v>
      </c>
      <c r="AL188" s="127">
        <v>1.2242999999999999</v>
      </c>
      <c r="AM188" s="123">
        <f>SUM(AK188:AL188)</f>
        <v>2.0404999999999998</v>
      </c>
      <c r="AN188" s="127">
        <v>0</v>
      </c>
      <c r="AO188" s="127">
        <v>0</v>
      </c>
      <c r="AP188" s="123">
        <f>SUM(AN188:AO188)</f>
        <v>0</v>
      </c>
      <c r="AQ188" s="127">
        <v>0</v>
      </c>
      <c r="AR188" s="127">
        <v>0</v>
      </c>
      <c r="AS188" s="123">
        <f>SUM(AQ188:AR188)</f>
        <v>0</v>
      </c>
      <c r="AT188" s="127">
        <v>0</v>
      </c>
      <c r="AU188" s="127">
        <v>0</v>
      </c>
      <c r="AV188" s="123">
        <f>SUM(AT188:AU188)</f>
        <v>0</v>
      </c>
      <c r="AW188" s="127">
        <v>0</v>
      </c>
      <c r="AX188" s="127">
        <v>0</v>
      </c>
      <c r="AY188" s="123">
        <f>SUM(AW188:AX188)</f>
        <v>0</v>
      </c>
      <c r="AZ188" s="127">
        <v>0</v>
      </c>
      <c r="BA188" s="127">
        <v>0</v>
      </c>
      <c r="BB188" s="123">
        <f t="shared" ref="BB188:BB197" si="129">SUM(AZ188:BA188)</f>
        <v>0</v>
      </c>
      <c r="BC188" s="127">
        <v>0</v>
      </c>
      <c r="BD188" s="127">
        <v>0</v>
      </c>
      <c r="BE188" s="123">
        <f t="shared" ref="BE188:BE197" si="130">SUM(BC188:BD188)</f>
        <v>0</v>
      </c>
      <c r="BF188" s="127">
        <v>0</v>
      </c>
      <c r="BG188" s="127">
        <v>0</v>
      </c>
      <c r="BH188" s="123">
        <f t="shared" ref="BH188:BH197" si="131">SUM(BF188:BG188)</f>
        <v>0</v>
      </c>
      <c r="BI188" s="127">
        <v>0</v>
      </c>
      <c r="BJ188" s="127">
        <v>0</v>
      </c>
      <c r="BK188" s="123">
        <f t="shared" ref="BK188:BK197" si="132">SUM(BI188:BJ188)</f>
        <v>0</v>
      </c>
      <c r="BL188" s="140"/>
      <c r="BM188" s="140"/>
      <c r="BN188" s="140"/>
      <c r="BO188" s="142"/>
      <c r="BP188" s="142"/>
      <c r="BQ188" s="140"/>
      <c r="BR188" s="143"/>
      <c r="BS188" s="143"/>
      <c r="BT188" s="147"/>
      <c r="BU188" s="143"/>
      <c r="BV188" s="143"/>
      <c r="BW188" s="147"/>
      <c r="BX188" s="143"/>
      <c r="BY188" s="143"/>
      <c r="BZ188" s="147"/>
      <c r="CA188" s="143"/>
      <c r="CB188" s="147"/>
      <c r="CC188" s="147"/>
      <c r="CD188" s="143"/>
      <c r="CE188" s="147"/>
      <c r="CF188" s="143"/>
      <c r="CG188" s="147"/>
      <c r="CH188" s="143"/>
      <c r="CI188" s="147"/>
      <c r="CJ188" s="143"/>
      <c r="CK188" s="147"/>
      <c r="CL188" s="143"/>
      <c r="CM188" s="143"/>
      <c r="CN188" s="147"/>
      <c r="CO188" s="143"/>
      <c r="CP188" s="143"/>
      <c r="CQ188" s="147"/>
      <c r="CR188" s="143"/>
      <c r="GC188" s="120"/>
      <c r="GD188" s="120"/>
      <c r="GE188" s="120"/>
      <c r="GF188" s="120"/>
      <c r="GG188" s="120"/>
      <c r="GH188" s="120"/>
      <c r="GI188" s="120"/>
      <c r="GJ188" s="120"/>
      <c r="GK188" s="120"/>
      <c r="GL188" s="120"/>
      <c r="GM188" s="120"/>
      <c r="GN188" s="120"/>
      <c r="GO188" s="120"/>
      <c r="GP188" s="120"/>
      <c r="GQ188" s="120"/>
      <c r="GR188" s="120"/>
      <c r="GS188" s="120"/>
      <c r="GT188" s="120"/>
      <c r="GU188" s="120"/>
      <c r="GV188" s="120"/>
      <c r="GW188" s="120"/>
      <c r="GX188" s="120"/>
      <c r="GY188" s="120"/>
      <c r="GZ188" s="120"/>
      <c r="HA188" s="120"/>
      <c r="HB188" s="120"/>
      <c r="HC188" s="120"/>
      <c r="HD188" s="120"/>
      <c r="HE188" s="120"/>
      <c r="HF188" s="120"/>
      <c r="HG188" s="120"/>
      <c r="HH188" s="120"/>
      <c r="HI188" s="120"/>
      <c r="HJ188" s="120"/>
      <c r="HK188" s="120"/>
      <c r="HL188" s="120"/>
      <c r="HM188" s="120"/>
      <c r="HN188" s="120"/>
      <c r="HO188" s="120"/>
      <c r="HP188" s="120"/>
      <c r="HQ188" s="120"/>
      <c r="HR188" s="120"/>
      <c r="HS188" s="120"/>
      <c r="HT188" s="120"/>
      <c r="HU188" s="120"/>
      <c r="HV188" s="120"/>
      <c r="HW188" s="120"/>
      <c r="HX188" s="120"/>
      <c r="HY188" s="120"/>
      <c r="HZ188" s="120"/>
      <c r="IA188" s="120"/>
      <c r="IB188" s="120"/>
      <c r="IC188" s="120"/>
      <c r="ID188" s="120"/>
      <c r="IE188" s="120"/>
      <c r="IF188" s="120"/>
      <c r="IG188" s="120"/>
      <c r="IH188" s="120"/>
      <c r="II188" s="120"/>
      <c r="IJ188" s="120"/>
      <c r="IK188" s="120"/>
      <c r="IL188" s="120"/>
      <c r="IM188" s="120"/>
      <c r="IN188" s="120"/>
      <c r="IO188" s="120"/>
      <c r="IP188" s="120"/>
      <c r="IQ188" s="120"/>
      <c r="IR188" s="120"/>
      <c r="IS188" s="120"/>
      <c r="IT188" s="120"/>
      <c r="IU188" s="120"/>
      <c r="IV188" s="120"/>
      <c r="IW188" s="120"/>
      <c r="IX188" s="120"/>
      <c r="IY188" s="120"/>
      <c r="IZ188" s="120"/>
      <c r="JA188" s="120"/>
      <c r="JB188" s="120"/>
      <c r="JC188" s="120"/>
      <c r="JD188" s="120"/>
      <c r="JE188" s="120"/>
      <c r="JF188" s="120"/>
      <c r="JG188" s="120"/>
      <c r="JH188" s="120"/>
      <c r="JI188" s="120"/>
      <c r="JJ188" s="120"/>
      <c r="JK188" s="120"/>
      <c r="JL188" s="120"/>
      <c r="JM188" s="120"/>
      <c r="JN188" s="120"/>
      <c r="JO188" s="120"/>
      <c r="JP188" s="120"/>
      <c r="JQ188" s="120"/>
      <c r="JR188" s="120"/>
      <c r="JS188" s="120"/>
      <c r="JT188" s="120"/>
      <c r="JU188" s="120"/>
      <c r="JV188" s="120"/>
      <c r="JW188" s="120"/>
      <c r="JX188" s="120"/>
      <c r="JY188" s="120"/>
      <c r="JZ188" s="120"/>
      <c r="KA188" s="120"/>
      <c r="KB188" s="120"/>
      <c r="KC188" s="120"/>
      <c r="KD188" s="120"/>
      <c r="KE188" s="120"/>
      <c r="KF188" s="120"/>
      <c r="KG188" s="120"/>
      <c r="KH188" s="120"/>
      <c r="KI188" s="120"/>
      <c r="KJ188" s="120"/>
      <c r="KK188" s="120"/>
      <c r="KL188" s="120"/>
      <c r="KM188" s="120"/>
      <c r="KN188" s="120"/>
      <c r="KO188" s="120"/>
      <c r="KP188" s="120"/>
      <c r="KQ188" s="120"/>
      <c r="KR188" s="120"/>
      <c r="KS188" s="120"/>
      <c r="KT188" s="120"/>
      <c r="KU188" s="120"/>
      <c r="KV188" s="120"/>
      <c r="KW188" s="120"/>
      <c r="KX188" s="120"/>
      <c r="KY188" s="120"/>
      <c r="KZ188" s="120"/>
      <c r="LA188" s="120"/>
      <c r="LB188" s="120"/>
      <c r="LC188" s="120"/>
      <c r="LD188" s="120"/>
      <c r="LE188" s="120"/>
      <c r="LF188" s="120"/>
      <c r="LG188" s="120"/>
      <c r="LH188" s="120"/>
      <c r="LI188" s="120"/>
      <c r="LJ188" s="120"/>
      <c r="LK188" s="120"/>
      <c r="LL188" s="120"/>
      <c r="LM188" s="120"/>
      <c r="LN188" s="120"/>
      <c r="LO188" s="120"/>
      <c r="LP188" s="120"/>
      <c r="LQ188" s="120"/>
      <c r="LR188" s="120"/>
      <c r="LS188" s="120"/>
      <c r="LT188" s="120"/>
      <c r="LU188" s="120"/>
      <c r="LV188" s="120"/>
      <c r="LW188" s="120"/>
      <c r="LX188" s="120"/>
      <c r="LY188" s="120"/>
      <c r="LZ188" s="120"/>
      <c r="MA188" s="120"/>
      <c r="MB188" s="120"/>
      <c r="MC188" s="120"/>
      <c r="MD188" s="120"/>
      <c r="ME188" s="120"/>
      <c r="MF188" s="120"/>
      <c r="MG188" s="120"/>
      <c r="MH188" s="120"/>
      <c r="MI188" s="120"/>
      <c r="MJ188" s="120"/>
      <c r="MK188" s="120"/>
      <c r="ML188" s="120"/>
      <c r="MM188" s="120"/>
      <c r="MN188" s="120"/>
      <c r="MO188" s="120"/>
      <c r="MP188" s="120"/>
      <c r="MQ188" s="120"/>
      <c r="MR188" s="120"/>
      <c r="MS188" s="120"/>
      <c r="MT188" s="120"/>
      <c r="MU188" s="120"/>
      <c r="MV188" s="120"/>
      <c r="MW188" s="120"/>
      <c r="MX188" s="120"/>
      <c r="MY188" s="120"/>
      <c r="MZ188" s="120"/>
      <c r="NA188" s="120"/>
      <c r="NB188" s="120"/>
      <c r="NC188" s="120"/>
      <c r="ND188" s="120"/>
      <c r="NE188" s="120"/>
      <c r="NF188" s="120"/>
      <c r="NG188" s="120"/>
      <c r="NH188" s="120"/>
      <c r="NI188" s="120"/>
      <c r="NJ188" s="120"/>
      <c r="NK188" s="120"/>
      <c r="NL188" s="120"/>
      <c r="NM188" s="120"/>
      <c r="NN188" s="120"/>
      <c r="NO188" s="120"/>
      <c r="NP188" s="120"/>
      <c r="NQ188" s="120"/>
      <c r="NR188" s="120"/>
      <c r="NS188" s="120"/>
      <c r="NT188" s="120"/>
      <c r="NU188" s="120"/>
      <c r="NV188" s="120"/>
      <c r="NW188" s="120"/>
      <c r="NX188" s="120"/>
      <c r="NY188" s="120"/>
      <c r="NZ188" s="120"/>
      <c r="OA188" s="120"/>
      <c r="OB188" s="120"/>
      <c r="OC188" s="120"/>
      <c r="OD188" s="120"/>
      <c r="OE188" s="120"/>
      <c r="OF188" s="120"/>
      <c r="OG188" s="120"/>
      <c r="OH188" s="120"/>
      <c r="OI188" s="120"/>
      <c r="OJ188" s="120"/>
      <c r="OK188" s="120"/>
      <c r="OL188" s="120"/>
      <c r="OM188" s="120"/>
      <c r="ON188" s="120"/>
      <c r="OO188" s="120"/>
      <c r="OP188" s="120"/>
      <c r="OQ188" s="120"/>
      <c r="OR188" s="120"/>
      <c r="OS188" s="120"/>
      <c r="OT188" s="120"/>
      <c r="OU188" s="120"/>
      <c r="OV188" s="120"/>
      <c r="OW188" s="120"/>
      <c r="OX188" s="120"/>
      <c r="OY188" s="120"/>
      <c r="OZ188" s="120"/>
      <c r="PA188" s="120"/>
      <c r="PB188" s="120"/>
      <c r="PC188" s="120"/>
      <c r="PD188" s="120"/>
      <c r="PE188" s="120"/>
      <c r="PF188" s="120"/>
      <c r="PG188" s="120"/>
      <c r="PH188" s="120"/>
      <c r="PI188" s="120"/>
      <c r="PJ188" s="120"/>
      <c r="PK188" s="120"/>
      <c r="PL188" s="120"/>
      <c r="PM188" s="120"/>
      <c r="PN188" s="120"/>
      <c r="PO188" s="120"/>
      <c r="PP188" s="120"/>
      <c r="PQ188" s="120"/>
      <c r="PR188" s="120"/>
      <c r="PS188" s="120"/>
      <c r="PT188" s="120"/>
      <c r="PU188" s="120"/>
      <c r="PV188" s="120"/>
      <c r="PW188" s="120"/>
      <c r="PX188" s="120"/>
      <c r="PY188" s="120"/>
      <c r="PZ188" s="120"/>
      <c r="QA188" s="120"/>
      <c r="QB188" s="120"/>
      <c r="QC188" s="120"/>
      <c r="QD188" s="120"/>
      <c r="QE188" s="120"/>
      <c r="QF188" s="120"/>
      <c r="QG188" s="120"/>
      <c r="QH188" s="120"/>
      <c r="QI188" s="120"/>
      <c r="QJ188" s="120"/>
      <c r="QK188" s="120"/>
      <c r="QL188" s="120"/>
      <c r="QM188" s="120"/>
      <c r="QN188" s="120"/>
      <c r="QO188" s="120"/>
      <c r="QP188" s="120"/>
      <c r="QQ188" s="120"/>
      <c r="QR188" s="120"/>
      <c r="QS188" s="120"/>
      <c r="QT188" s="120"/>
      <c r="QU188" s="120"/>
      <c r="QV188" s="120"/>
      <c r="QW188" s="120"/>
      <c r="QX188" s="120"/>
      <c r="QY188" s="120"/>
      <c r="QZ188" s="120"/>
      <c r="RA188" s="120"/>
      <c r="RB188" s="120"/>
      <c r="RC188" s="120"/>
      <c r="RD188" s="120"/>
      <c r="RE188" s="120"/>
      <c r="RF188" s="120"/>
      <c r="RG188" s="120"/>
      <c r="RH188" s="120"/>
      <c r="RI188" s="120"/>
      <c r="RJ188" s="120"/>
      <c r="RK188" s="120"/>
      <c r="RL188" s="120"/>
      <c r="RM188" s="120"/>
      <c r="RN188" s="120"/>
      <c r="RO188" s="120"/>
      <c r="RP188" s="120"/>
      <c r="RQ188" s="120"/>
      <c r="RR188" s="120"/>
      <c r="RS188" s="120"/>
      <c r="RT188" s="120"/>
      <c r="RU188" s="120"/>
      <c r="RV188" s="120"/>
      <c r="RW188" s="120"/>
      <c r="RX188" s="120"/>
      <c r="RY188" s="120"/>
      <c r="RZ188" s="120"/>
      <c r="SA188" s="120"/>
      <c r="SB188" s="120"/>
      <c r="SC188" s="120"/>
      <c r="SD188" s="120"/>
      <c r="SE188" s="120"/>
      <c r="SF188" s="120"/>
      <c r="SG188" s="120"/>
      <c r="SH188" s="120"/>
      <c r="SI188" s="120"/>
      <c r="SJ188" s="120"/>
      <c r="SK188" s="120"/>
      <c r="SL188" s="120"/>
      <c r="SM188" s="120"/>
      <c r="SN188" s="120"/>
      <c r="SO188" s="120"/>
      <c r="SP188" s="120"/>
      <c r="SQ188" s="120"/>
      <c r="SR188" s="120"/>
      <c r="SS188" s="120"/>
      <c r="ST188" s="120"/>
      <c r="SU188" s="120"/>
      <c r="SV188" s="120"/>
      <c r="SW188" s="120"/>
      <c r="SX188" s="120"/>
      <c r="SY188" s="120"/>
      <c r="SZ188" s="120"/>
      <c r="TA188" s="120"/>
      <c r="TB188" s="120"/>
      <c r="TC188" s="120"/>
      <c r="TD188" s="120"/>
      <c r="TE188" s="120"/>
      <c r="TF188" s="120"/>
      <c r="TG188" s="120"/>
      <c r="TH188" s="120"/>
      <c r="TI188" s="120"/>
      <c r="TJ188" s="120"/>
      <c r="TK188" s="120"/>
      <c r="TL188" s="120"/>
      <c r="TM188" s="120"/>
      <c r="TN188" s="120"/>
      <c r="TO188" s="120"/>
      <c r="TP188" s="120"/>
      <c r="TQ188" s="120"/>
      <c r="TR188" s="120"/>
      <c r="TS188" s="120"/>
      <c r="TT188" s="120"/>
      <c r="TU188" s="120"/>
      <c r="TV188" s="120"/>
      <c r="TW188" s="120"/>
      <c r="TX188" s="120"/>
      <c r="TY188" s="120"/>
      <c r="TZ188" s="120"/>
      <c r="UA188" s="120"/>
      <c r="UB188" s="120"/>
      <c r="UC188" s="120"/>
      <c r="UD188" s="120"/>
      <c r="UE188" s="120"/>
      <c r="UF188" s="120"/>
      <c r="UG188" s="120"/>
    </row>
    <row r="189" spans="1:553" x14ac:dyDescent="0.25">
      <c r="A189" s="235" t="s">
        <v>114</v>
      </c>
      <c r="B189" s="31">
        <v>0</v>
      </c>
      <c r="C189" s="31">
        <v>1.06E-2</v>
      </c>
      <c r="D189" s="31">
        <v>1.06E-2</v>
      </c>
      <c r="E189" s="31">
        <v>0</v>
      </c>
      <c r="F189" s="31">
        <v>4.9500000000000002E-2</v>
      </c>
      <c r="G189" s="31">
        <v>4.9500000000000002E-2</v>
      </c>
      <c r="H189" s="31">
        <v>4.9500000000000002E-2</v>
      </c>
      <c r="I189" s="31">
        <v>0</v>
      </c>
      <c r="J189" s="31">
        <v>1.9400000000000001E-2</v>
      </c>
      <c r="K189" s="127">
        <v>1.9400000000000001E-2</v>
      </c>
      <c r="L189" s="127">
        <v>1.9400000000000001E-2</v>
      </c>
      <c r="M189" s="85">
        <v>0</v>
      </c>
      <c r="N189" s="85">
        <v>0</v>
      </c>
      <c r="O189" s="85">
        <f>N189+M189</f>
        <v>0</v>
      </c>
      <c r="P189" s="85"/>
      <c r="Q189" s="127">
        <v>0</v>
      </c>
      <c r="R189" s="127">
        <v>4.9500000000000002E-2</v>
      </c>
      <c r="S189" s="127">
        <v>4.9500000000000002E-2</v>
      </c>
      <c r="T189" s="127">
        <v>4.9500000000000002E-2</v>
      </c>
      <c r="U189" s="85">
        <v>0</v>
      </c>
      <c r="V189" s="85">
        <v>6.7999999999999996E-3</v>
      </c>
      <c r="W189" s="85">
        <f>V189+U189</f>
        <v>6.7999999999999996E-3</v>
      </c>
      <c r="X189" s="85">
        <v>6.6E-3</v>
      </c>
      <c r="Y189" s="85">
        <v>0</v>
      </c>
      <c r="Z189" s="85">
        <v>6.7000000000000002E-3</v>
      </c>
      <c r="AA189" s="41">
        <f>SUM(Y189:Z189)</f>
        <v>6.7000000000000002E-3</v>
      </c>
      <c r="AB189" s="85">
        <v>1.9800000000000002E-2</v>
      </c>
      <c r="AC189" s="85">
        <v>2.9700000000000001E-2</v>
      </c>
      <c r="AD189" s="123">
        <f t="shared" si="115"/>
        <v>4.9500000000000002E-2</v>
      </c>
      <c r="AE189" s="127">
        <v>1.9800000000000002E-2</v>
      </c>
      <c r="AF189" s="127">
        <v>2.9700000000000001E-2</v>
      </c>
      <c r="AG189" s="123">
        <f t="shared" ref="AG189:AG197" si="133">SUM(AE189:AF189)</f>
        <v>4.9500000000000002E-2</v>
      </c>
      <c r="AH189" s="127">
        <v>5.5999999999999999E-3</v>
      </c>
      <c r="AI189" s="127">
        <v>8.3999999999999995E-3</v>
      </c>
      <c r="AJ189" s="123">
        <f t="shared" ref="AJ189:AJ206" si="134">SUM(AH189:AI189)</f>
        <v>1.3999999999999999E-2</v>
      </c>
      <c r="AK189" s="127">
        <v>1.9800000000000002E-2</v>
      </c>
      <c r="AL189" s="127">
        <v>2.9700000000000001E-2</v>
      </c>
      <c r="AM189" s="123">
        <f t="shared" ref="AM189:AM206" si="135">SUM(AK189:AL189)</f>
        <v>4.9500000000000002E-2</v>
      </c>
      <c r="AN189" s="127">
        <v>0</v>
      </c>
      <c r="AO189" s="127">
        <v>0</v>
      </c>
      <c r="AP189" s="123">
        <f t="shared" ref="AP189:AP206" si="136">SUM(AN189:AO189)</f>
        <v>0</v>
      </c>
      <c r="AQ189" s="127">
        <v>0</v>
      </c>
      <c r="AR189" s="127">
        <v>0</v>
      </c>
      <c r="AS189" s="123">
        <f t="shared" ref="AS189:AS197" si="137">SUM(AQ189:AR189)</f>
        <v>0</v>
      </c>
      <c r="AT189" s="127">
        <v>0</v>
      </c>
      <c r="AU189" s="127">
        <v>0</v>
      </c>
      <c r="AV189" s="123">
        <f t="shared" ref="AV189:AV206" si="138">SUM(AT189:AU189)</f>
        <v>0</v>
      </c>
      <c r="AW189" s="127">
        <v>0</v>
      </c>
      <c r="AX189" s="127">
        <v>0</v>
      </c>
      <c r="AY189" s="123">
        <f t="shared" ref="AY189:AY197" si="139">SUM(AW189:AX189)</f>
        <v>0</v>
      </c>
      <c r="AZ189" s="127">
        <v>0</v>
      </c>
      <c r="BA189" s="127">
        <v>0</v>
      </c>
      <c r="BB189" s="123">
        <f t="shared" si="129"/>
        <v>0</v>
      </c>
      <c r="BC189" s="127">
        <v>0</v>
      </c>
      <c r="BD189" s="127">
        <v>0</v>
      </c>
      <c r="BE189" s="123">
        <f t="shared" si="130"/>
        <v>0</v>
      </c>
      <c r="BF189" s="127">
        <v>0</v>
      </c>
      <c r="BG189" s="127">
        <v>0</v>
      </c>
      <c r="BH189" s="123">
        <f t="shared" si="131"/>
        <v>0</v>
      </c>
      <c r="BI189" s="127">
        <v>0</v>
      </c>
      <c r="BJ189" s="127">
        <v>0</v>
      </c>
      <c r="BK189" s="123">
        <f t="shared" si="132"/>
        <v>0</v>
      </c>
      <c r="BL189" s="140"/>
      <c r="BM189" s="140"/>
      <c r="BN189" s="140"/>
      <c r="BO189" s="142"/>
      <c r="BP189" s="142"/>
      <c r="BQ189" s="140"/>
      <c r="BR189" s="143"/>
      <c r="BS189" s="143"/>
      <c r="BT189" s="147"/>
      <c r="BU189" s="143"/>
      <c r="BV189" s="143"/>
      <c r="BW189" s="147"/>
      <c r="BX189" s="143"/>
      <c r="BY189" s="143"/>
      <c r="BZ189" s="147"/>
      <c r="CA189" s="143"/>
      <c r="CB189" s="147"/>
      <c r="CC189" s="147"/>
      <c r="CD189" s="143"/>
      <c r="CE189" s="147"/>
      <c r="CF189" s="143"/>
      <c r="CG189" s="147"/>
      <c r="CH189" s="143"/>
      <c r="CI189" s="147"/>
      <c r="CJ189" s="143"/>
      <c r="CK189" s="147"/>
      <c r="CL189" s="143"/>
      <c r="CM189" s="143"/>
      <c r="CN189" s="147"/>
      <c r="CO189" s="143"/>
      <c r="CP189" s="143"/>
      <c r="CQ189" s="147"/>
      <c r="CR189" s="143"/>
      <c r="GC189" s="120"/>
      <c r="GD189" s="120"/>
      <c r="GE189" s="120"/>
      <c r="GF189" s="120"/>
      <c r="GG189" s="120"/>
      <c r="GH189" s="120"/>
      <c r="GI189" s="120"/>
      <c r="GJ189" s="120"/>
      <c r="GK189" s="120"/>
      <c r="GL189" s="120"/>
      <c r="GM189" s="120"/>
      <c r="GN189" s="120"/>
      <c r="GO189" s="120"/>
      <c r="GP189" s="120"/>
      <c r="GQ189" s="120"/>
      <c r="GR189" s="120"/>
      <c r="GS189" s="120"/>
      <c r="GT189" s="120"/>
      <c r="GU189" s="120"/>
      <c r="GV189" s="120"/>
      <c r="GW189" s="120"/>
      <c r="GX189" s="120"/>
      <c r="GY189" s="120"/>
      <c r="GZ189" s="120"/>
      <c r="HA189" s="120"/>
      <c r="HB189" s="120"/>
      <c r="HC189" s="120"/>
      <c r="HD189" s="120"/>
      <c r="HE189" s="120"/>
      <c r="HF189" s="120"/>
      <c r="HG189" s="120"/>
      <c r="HH189" s="120"/>
      <c r="HI189" s="120"/>
      <c r="HJ189" s="120"/>
      <c r="HK189" s="120"/>
      <c r="HL189" s="120"/>
      <c r="HM189" s="120"/>
      <c r="HN189" s="120"/>
      <c r="HO189" s="120"/>
      <c r="HP189" s="120"/>
      <c r="HQ189" s="120"/>
      <c r="HR189" s="120"/>
      <c r="HS189" s="120"/>
      <c r="HT189" s="120"/>
      <c r="HU189" s="120"/>
      <c r="HV189" s="120"/>
      <c r="HW189" s="120"/>
      <c r="HX189" s="120"/>
      <c r="HY189" s="120"/>
      <c r="HZ189" s="120"/>
      <c r="IA189" s="120"/>
      <c r="IB189" s="120"/>
      <c r="IC189" s="120"/>
      <c r="ID189" s="120"/>
      <c r="IE189" s="120"/>
      <c r="IF189" s="120"/>
      <c r="IG189" s="120"/>
      <c r="IH189" s="120"/>
      <c r="II189" s="120"/>
      <c r="IJ189" s="120"/>
      <c r="IK189" s="120"/>
      <c r="IL189" s="120"/>
      <c r="IM189" s="120"/>
      <c r="IN189" s="120"/>
      <c r="IO189" s="120"/>
      <c r="IP189" s="120"/>
      <c r="IQ189" s="120"/>
      <c r="IR189" s="120"/>
      <c r="IS189" s="120"/>
      <c r="IT189" s="120"/>
      <c r="IU189" s="120"/>
      <c r="IV189" s="120"/>
      <c r="IW189" s="120"/>
      <c r="IX189" s="120"/>
      <c r="IY189" s="120"/>
      <c r="IZ189" s="120"/>
      <c r="JA189" s="120"/>
      <c r="JB189" s="120"/>
      <c r="JC189" s="120"/>
      <c r="JD189" s="120"/>
      <c r="JE189" s="120"/>
      <c r="JF189" s="120"/>
      <c r="JG189" s="120"/>
      <c r="JH189" s="120"/>
      <c r="JI189" s="120"/>
      <c r="JJ189" s="120"/>
      <c r="JK189" s="120"/>
      <c r="JL189" s="120"/>
      <c r="JM189" s="120"/>
      <c r="JN189" s="120"/>
      <c r="JO189" s="120"/>
      <c r="JP189" s="120"/>
      <c r="JQ189" s="120"/>
      <c r="JR189" s="120"/>
      <c r="JS189" s="120"/>
      <c r="JT189" s="120"/>
      <c r="JU189" s="120"/>
      <c r="JV189" s="120"/>
      <c r="JW189" s="120"/>
      <c r="JX189" s="120"/>
      <c r="JY189" s="120"/>
      <c r="JZ189" s="120"/>
      <c r="KA189" s="120"/>
      <c r="KB189" s="120"/>
      <c r="KC189" s="120"/>
      <c r="KD189" s="120"/>
      <c r="KE189" s="120"/>
      <c r="KF189" s="120"/>
      <c r="KG189" s="120"/>
      <c r="KH189" s="120"/>
      <c r="KI189" s="120"/>
      <c r="KJ189" s="120"/>
      <c r="KK189" s="120"/>
      <c r="KL189" s="120"/>
      <c r="KM189" s="120"/>
      <c r="KN189" s="120"/>
      <c r="KO189" s="120"/>
      <c r="KP189" s="120"/>
      <c r="KQ189" s="120"/>
      <c r="KR189" s="120"/>
      <c r="KS189" s="120"/>
      <c r="KT189" s="120"/>
      <c r="KU189" s="120"/>
      <c r="KV189" s="120"/>
      <c r="KW189" s="120"/>
      <c r="KX189" s="120"/>
      <c r="KY189" s="120"/>
      <c r="KZ189" s="120"/>
      <c r="LA189" s="120"/>
      <c r="LB189" s="120"/>
      <c r="LC189" s="120"/>
      <c r="LD189" s="120"/>
      <c r="LE189" s="120"/>
      <c r="LF189" s="120"/>
      <c r="LG189" s="120"/>
      <c r="LH189" s="120"/>
      <c r="LI189" s="120"/>
      <c r="LJ189" s="120"/>
      <c r="LK189" s="120"/>
      <c r="LL189" s="120"/>
      <c r="LM189" s="120"/>
      <c r="LN189" s="120"/>
      <c r="LO189" s="120"/>
      <c r="LP189" s="120"/>
      <c r="LQ189" s="120"/>
      <c r="LR189" s="120"/>
      <c r="LS189" s="120"/>
      <c r="LT189" s="120"/>
      <c r="LU189" s="120"/>
      <c r="LV189" s="120"/>
      <c r="LW189" s="120"/>
      <c r="LX189" s="120"/>
      <c r="LY189" s="120"/>
      <c r="LZ189" s="120"/>
      <c r="MA189" s="120"/>
      <c r="MB189" s="120"/>
      <c r="MC189" s="120"/>
      <c r="MD189" s="120"/>
      <c r="ME189" s="120"/>
      <c r="MF189" s="120"/>
      <c r="MG189" s="120"/>
      <c r="MH189" s="120"/>
      <c r="MI189" s="120"/>
      <c r="MJ189" s="120"/>
      <c r="MK189" s="120"/>
      <c r="ML189" s="120"/>
      <c r="MM189" s="120"/>
      <c r="MN189" s="120"/>
      <c r="MO189" s="120"/>
      <c r="MP189" s="120"/>
      <c r="MQ189" s="120"/>
      <c r="MR189" s="120"/>
      <c r="MS189" s="120"/>
      <c r="MT189" s="120"/>
      <c r="MU189" s="120"/>
      <c r="MV189" s="120"/>
      <c r="MW189" s="120"/>
      <c r="MX189" s="120"/>
      <c r="MY189" s="120"/>
      <c r="MZ189" s="120"/>
      <c r="NA189" s="120"/>
      <c r="NB189" s="120"/>
      <c r="NC189" s="120"/>
      <c r="ND189" s="120"/>
      <c r="NE189" s="120"/>
      <c r="NF189" s="120"/>
      <c r="NG189" s="120"/>
      <c r="NH189" s="120"/>
      <c r="NI189" s="120"/>
      <c r="NJ189" s="120"/>
      <c r="NK189" s="120"/>
      <c r="NL189" s="120"/>
      <c r="NM189" s="120"/>
      <c r="NN189" s="120"/>
      <c r="NO189" s="120"/>
      <c r="NP189" s="120"/>
      <c r="NQ189" s="120"/>
      <c r="NR189" s="120"/>
      <c r="NS189" s="120"/>
      <c r="NT189" s="120"/>
      <c r="NU189" s="120"/>
      <c r="NV189" s="120"/>
      <c r="NW189" s="120"/>
      <c r="NX189" s="120"/>
      <c r="NY189" s="120"/>
      <c r="NZ189" s="120"/>
      <c r="OA189" s="120"/>
      <c r="OB189" s="120"/>
      <c r="OC189" s="120"/>
      <c r="OD189" s="120"/>
      <c r="OE189" s="120"/>
      <c r="OF189" s="120"/>
      <c r="OG189" s="120"/>
      <c r="OH189" s="120"/>
      <c r="OI189" s="120"/>
      <c r="OJ189" s="120"/>
      <c r="OK189" s="120"/>
      <c r="OL189" s="120"/>
      <c r="OM189" s="120"/>
      <c r="ON189" s="120"/>
      <c r="OO189" s="120"/>
      <c r="OP189" s="120"/>
      <c r="OQ189" s="120"/>
      <c r="OR189" s="120"/>
      <c r="OS189" s="120"/>
      <c r="OT189" s="120"/>
      <c r="OU189" s="120"/>
      <c r="OV189" s="120"/>
      <c r="OW189" s="120"/>
      <c r="OX189" s="120"/>
      <c r="OY189" s="120"/>
      <c r="OZ189" s="120"/>
      <c r="PA189" s="120"/>
      <c r="PB189" s="120"/>
      <c r="PC189" s="120"/>
      <c r="PD189" s="120"/>
      <c r="PE189" s="120"/>
      <c r="PF189" s="120"/>
      <c r="PG189" s="120"/>
      <c r="PH189" s="120"/>
      <c r="PI189" s="120"/>
      <c r="PJ189" s="120"/>
      <c r="PK189" s="120"/>
      <c r="PL189" s="120"/>
      <c r="PM189" s="120"/>
      <c r="PN189" s="120"/>
      <c r="PO189" s="120"/>
      <c r="PP189" s="120"/>
      <c r="PQ189" s="120"/>
      <c r="PR189" s="120"/>
      <c r="PS189" s="120"/>
      <c r="PT189" s="120"/>
      <c r="PU189" s="120"/>
      <c r="PV189" s="120"/>
      <c r="PW189" s="120"/>
      <c r="PX189" s="120"/>
      <c r="PY189" s="120"/>
      <c r="PZ189" s="120"/>
      <c r="QA189" s="120"/>
      <c r="QB189" s="120"/>
      <c r="QC189" s="120"/>
      <c r="QD189" s="120"/>
      <c r="QE189" s="120"/>
      <c r="QF189" s="120"/>
      <c r="QG189" s="120"/>
      <c r="QH189" s="120"/>
      <c r="QI189" s="120"/>
      <c r="QJ189" s="120"/>
      <c r="QK189" s="120"/>
      <c r="QL189" s="120"/>
      <c r="QM189" s="120"/>
      <c r="QN189" s="120"/>
      <c r="QO189" s="120"/>
      <c r="QP189" s="120"/>
      <c r="QQ189" s="120"/>
      <c r="QR189" s="120"/>
      <c r="QS189" s="120"/>
      <c r="QT189" s="120"/>
      <c r="QU189" s="120"/>
      <c r="QV189" s="120"/>
      <c r="QW189" s="120"/>
      <c r="QX189" s="120"/>
      <c r="QY189" s="120"/>
      <c r="QZ189" s="120"/>
      <c r="RA189" s="120"/>
      <c r="RB189" s="120"/>
      <c r="RC189" s="120"/>
      <c r="RD189" s="120"/>
      <c r="RE189" s="120"/>
      <c r="RF189" s="120"/>
      <c r="RG189" s="120"/>
      <c r="RH189" s="120"/>
      <c r="RI189" s="120"/>
      <c r="RJ189" s="120"/>
      <c r="RK189" s="120"/>
      <c r="RL189" s="120"/>
      <c r="RM189" s="120"/>
      <c r="RN189" s="120"/>
      <c r="RO189" s="120"/>
      <c r="RP189" s="120"/>
      <c r="RQ189" s="120"/>
      <c r="RR189" s="120"/>
      <c r="RS189" s="120"/>
      <c r="RT189" s="120"/>
      <c r="RU189" s="120"/>
      <c r="RV189" s="120"/>
      <c r="RW189" s="120"/>
      <c r="RX189" s="120"/>
      <c r="RY189" s="120"/>
      <c r="RZ189" s="120"/>
      <c r="SA189" s="120"/>
      <c r="SB189" s="120"/>
      <c r="SC189" s="120"/>
      <c r="SD189" s="120"/>
      <c r="SE189" s="120"/>
      <c r="SF189" s="120"/>
      <c r="SG189" s="120"/>
      <c r="SH189" s="120"/>
      <c r="SI189" s="120"/>
      <c r="SJ189" s="120"/>
      <c r="SK189" s="120"/>
      <c r="SL189" s="120"/>
      <c r="SM189" s="120"/>
      <c r="SN189" s="120"/>
      <c r="SO189" s="120"/>
      <c r="SP189" s="120"/>
      <c r="SQ189" s="120"/>
      <c r="SR189" s="120"/>
      <c r="SS189" s="120"/>
      <c r="ST189" s="120"/>
      <c r="SU189" s="120"/>
      <c r="SV189" s="120"/>
      <c r="SW189" s="120"/>
      <c r="SX189" s="120"/>
      <c r="SY189" s="120"/>
      <c r="SZ189" s="120"/>
      <c r="TA189" s="120"/>
      <c r="TB189" s="120"/>
      <c r="TC189" s="120"/>
      <c r="TD189" s="120"/>
      <c r="TE189" s="120"/>
      <c r="TF189" s="120"/>
      <c r="TG189" s="120"/>
      <c r="TH189" s="120"/>
      <c r="TI189" s="120"/>
      <c r="TJ189" s="120"/>
      <c r="TK189" s="120"/>
      <c r="TL189" s="120"/>
      <c r="TM189" s="120"/>
      <c r="TN189" s="120"/>
      <c r="TO189" s="120"/>
      <c r="TP189" s="120"/>
      <c r="TQ189" s="120"/>
      <c r="TR189" s="120"/>
      <c r="TS189" s="120"/>
      <c r="TT189" s="120"/>
      <c r="TU189" s="120"/>
      <c r="TV189" s="120"/>
      <c r="TW189" s="120"/>
      <c r="TX189" s="120"/>
      <c r="TY189" s="120"/>
      <c r="TZ189" s="120"/>
      <c r="UA189" s="120"/>
      <c r="UB189" s="120"/>
      <c r="UC189" s="120"/>
      <c r="UD189" s="120"/>
      <c r="UE189" s="120"/>
      <c r="UF189" s="120"/>
      <c r="UG189" s="120"/>
    </row>
    <row r="190" spans="1:553" s="120" customFormat="1" x14ac:dyDescent="0.25">
      <c r="A190" s="258" t="s">
        <v>115</v>
      </c>
      <c r="B190" s="177">
        <v>0</v>
      </c>
      <c r="C190" s="177">
        <v>0</v>
      </c>
      <c r="D190" s="177">
        <v>0</v>
      </c>
      <c r="E190" s="177">
        <v>0</v>
      </c>
      <c r="F190" s="177">
        <v>1E-4</v>
      </c>
      <c r="G190" s="177">
        <v>1E-4</v>
      </c>
      <c r="H190" s="177">
        <v>1E-4</v>
      </c>
      <c r="I190" s="177">
        <v>0</v>
      </c>
      <c r="J190" s="177">
        <v>4.4066999999999998</v>
      </c>
      <c r="K190" s="128">
        <v>4.4066999999999998</v>
      </c>
      <c r="L190" s="128">
        <v>4.4066999999999998</v>
      </c>
      <c r="M190" s="149">
        <v>0</v>
      </c>
      <c r="N190" s="149">
        <v>1.4784999999999999</v>
      </c>
      <c r="O190" s="149">
        <f>N190+M190</f>
        <v>1.4784999999999999</v>
      </c>
      <c r="P190" s="149"/>
      <c r="Q190" s="128">
        <v>0</v>
      </c>
      <c r="R190" s="128">
        <v>1E-4</v>
      </c>
      <c r="S190" s="128">
        <v>1E-4</v>
      </c>
      <c r="T190" s="128">
        <v>1E-4</v>
      </c>
      <c r="U190" s="149">
        <v>0</v>
      </c>
      <c r="V190" s="149">
        <v>1E-4</v>
      </c>
      <c r="W190" s="149">
        <f>V190+U190</f>
        <v>1E-4</v>
      </c>
      <c r="X190" s="149">
        <v>0</v>
      </c>
      <c r="Y190" s="149">
        <v>0</v>
      </c>
      <c r="Z190" s="149">
        <v>0</v>
      </c>
      <c r="AA190" s="148">
        <f>SUM(Y190:Z190)</f>
        <v>0</v>
      </c>
      <c r="AB190" s="149">
        <v>1E-4</v>
      </c>
      <c r="AC190" s="149">
        <v>0</v>
      </c>
      <c r="AD190" s="129">
        <f t="shared" si="115"/>
        <v>1E-4</v>
      </c>
      <c r="AE190" s="128">
        <v>0</v>
      </c>
      <c r="AF190" s="128">
        <v>0</v>
      </c>
      <c r="AG190" s="129">
        <f t="shared" si="133"/>
        <v>0</v>
      </c>
      <c r="AH190" s="128">
        <v>0</v>
      </c>
      <c r="AI190" s="128">
        <v>0</v>
      </c>
      <c r="AJ190" s="129">
        <f t="shared" si="134"/>
        <v>0</v>
      </c>
      <c r="AK190" s="128">
        <v>1E-4</v>
      </c>
      <c r="AL190" s="128">
        <v>0</v>
      </c>
      <c r="AM190" s="129">
        <f t="shared" si="135"/>
        <v>1E-4</v>
      </c>
      <c r="AN190" s="128">
        <v>0</v>
      </c>
      <c r="AO190" s="128">
        <v>0</v>
      </c>
      <c r="AP190" s="129">
        <f t="shared" si="136"/>
        <v>0</v>
      </c>
      <c r="AQ190" s="128">
        <v>0</v>
      </c>
      <c r="AR190" s="128">
        <v>0</v>
      </c>
      <c r="AS190" s="129">
        <f t="shared" si="137"/>
        <v>0</v>
      </c>
      <c r="AT190" s="128">
        <v>0</v>
      </c>
      <c r="AU190" s="128">
        <v>0</v>
      </c>
      <c r="AV190" s="129">
        <f t="shared" si="138"/>
        <v>0</v>
      </c>
      <c r="AW190" s="128">
        <v>0</v>
      </c>
      <c r="AX190" s="128">
        <v>0</v>
      </c>
      <c r="AY190" s="129">
        <f t="shared" si="139"/>
        <v>0</v>
      </c>
      <c r="AZ190" s="128">
        <v>0</v>
      </c>
      <c r="BA190" s="128">
        <v>0</v>
      </c>
      <c r="BB190" s="129">
        <f t="shared" si="129"/>
        <v>0</v>
      </c>
      <c r="BC190" s="128">
        <v>0</v>
      </c>
      <c r="BD190" s="128">
        <v>0</v>
      </c>
      <c r="BE190" s="129">
        <f t="shared" si="130"/>
        <v>0</v>
      </c>
      <c r="BF190" s="128">
        <v>0</v>
      </c>
      <c r="BG190" s="128">
        <v>0</v>
      </c>
      <c r="BH190" s="129">
        <f t="shared" si="131"/>
        <v>0</v>
      </c>
      <c r="BI190" s="128">
        <v>0</v>
      </c>
      <c r="BJ190" s="128">
        <v>0</v>
      </c>
      <c r="BK190" s="129">
        <f t="shared" si="132"/>
        <v>0</v>
      </c>
      <c r="BL190" s="129"/>
      <c r="BM190" s="129"/>
      <c r="BN190" s="129"/>
      <c r="BO190" s="128"/>
      <c r="BP190" s="128"/>
      <c r="BQ190" s="129"/>
      <c r="BR190" s="50"/>
      <c r="BS190" s="50"/>
      <c r="BT190" s="48"/>
      <c r="BU190" s="50"/>
      <c r="BV190" s="50"/>
      <c r="BW190" s="48"/>
      <c r="BX190" s="50"/>
      <c r="BY190" s="50"/>
      <c r="BZ190" s="48"/>
      <c r="CA190" s="50"/>
      <c r="CB190" s="48"/>
      <c r="CC190" s="48"/>
      <c r="CD190" s="50"/>
      <c r="CE190" s="48"/>
      <c r="CF190" s="50"/>
      <c r="CG190" s="48"/>
      <c r="CH190" s="50">
        <v>1E-4</v>
      </c>
      <c r="CI190" s="48">
        <f>SUM(CG190:CH190)</f>
        <v>1E-4</v>
      </c>
      <c r="CJ190" s="48"/>
      <c r="CK190" s="50">
        <v>0.75600000000000001</v>
      </c>
      <c r="CL190" s="48">
        <f>SUM(CJ190:CK190)</f>
        <v>0.75600000000000001</v>
      </c>
      <c r="CM190" s="48"/>
      <c r="CN190" s="50">
        <v>0.90100000000000002</v>
      </c>
      <c r="CO190" s="48">
        <f>SUM(CM190:CN190)</f>
        <v>0.90100000000000002</v>
      </c>
      <c r="CP190" s="48"/>
      <c r="CQ190" s="50">
        <v>0.90100000000000002</v>
      </c>
      <c r="CR190" s="48">
        <f>SUM(CP190:CQ190)</f>
        <v>0.90100000000000002</v>
      </c>
    </row>
    <row r="191" spans="1:553" x14ac:dyDescent="0.25">
      <c r="A191" s="235" t="s">
        <v>116</v>
      </c>
      <c r="B191" s="31">
        <v>0</v>
      </c>
      <c r="C191" s="31">
        <v>0</v>
      </c>
      <c r="D191" s="31">
        <v>0</v>
      </c>
      <c r="E191" s="31">
        <v>0</v>
      </c>
      <c r="F191" s="31">
        <v>0</v>
      </c>
      <c r="G191" s="31">
        <v>0</v>
      </c>
      <c r="H191" s="31">
        <v>0</v>
      </c>
      <c r="I191" s="31">
        <v>0</v>
      </c>
      <c r="J191" s="31">
        <v>0</v>
      </c>
      <c r="K191" s="127">
        <v>0</v>
      </c>
      <c r="L191" s="127">
        <v>0</v>
      </c>
      <c r="M191" s="85">
        <v>0</v>
      </c>
      <c r="N191" s="85">
        <v>0</v>
      </c>
      <c r="O191" s="85">
        <f>N191+M191</f>
        <v>0</v>
      </c>
      <c r="P191" s="85">
        <v>0</v>
      </c>
      <c r="Q191" s="127">
        <v>0</v>
      </c>
      <c r="R191" s="127">
        <v>0</v>
      </c>
      <c r="S191" s="127">
        <v>0</v>
      </c>
      <c r="T191" s="127">
        <v>0</v>
      </c>
      <c r="U191" s="85">
        <f>T191+S191</f>
        <v>0</v>
      </c>
      <c r="V191" s="85">
        <v>0</v>
      </c>
      <c r="W191" s="85">
        <v>0</v>
      </c>
      <c r="X191" s="85">
        <f>W191+V191</f>
        <v>0</v>
      </c>
      <c r="Y191" s="85">
        <v>0</v>
      </c>
      <c r="Z191" s="85">
        <v>0</v>
      </c>
      <c r="AA191" s="41">
        <v>0</v>
      </c>
      <c r="AB191" s="85">
        <v>0</v>
      </c>
      <c r="AC191" s="85">
        <v>0</v>
      </c>
      <c r="AD191" s="123">
        <f t="shared" si="115"/>
        <v>0</v>
      </c>
      <c r="AE191" s="127"/>
      <c r="AF191" s="127"/>
      <c r="AG191" s="123">
        <f t="shared" si="133"/>
        <v>0</v>
      </c>
      <c r="AH191" s="127">
        <v>0</v>
      </c>
      <c r="AI191" s="127">
        <v>0</v>
      </c>
      <c r="AJ191" s="123">
        <f t="shared" si="134"/>
        <v>0</v>
      </c>
      <c r="AK191" s="127"/>
      <c r="AL191" s="127"/>
      <c r="AM191" s="123">
        <f t="shared" si="135"/>
        <v>0</v>
      </c>
      <c r="AN191" s="127">
        <v>0</v>
      </c>
      <c r="AO191" s="127">
        <v>0</v>
      </c>
      <c r="AP191" s="123">
        <f t="shared" si="136"/>
        <v>0</v>
      </c>
      <c r="AQ191" s="127">
        <v>0</v>
      </c>
      <c r="AR191" s="127">
        <v>0</v>
      </c>
      <c r="AS191" s="123">
        <f t="shared" si="137"/>
        <v>0</v>
      </c>
      <c r="AT191" s="127">
        <v>0</v>
      </c>
      <c r="AU191" s="127">
        <v>0</v>
      </c>
      <c r="AV191" s="123">
        <f t="shared" si="138"/>
        <v>0</v>
      </c>
      <c r="AW191" s="127">
        <v>0</v>
      </c>
      <c r="AX191" s="127">
        <v>0</v>
      </c>
      <c r="AY191" s="123">
        <f t="shared" si="139"/>
        <v>0</v>
      </c>
      <c r="AZ191" s="127">
        <v>0</v>
      </c>
      <c r="BA191" s="127">
        <v>0</v>
      </c>
      <c r="BB191" s="123">
        <f t="shared" si="129"/>
        <v>0</v>
      </c>
      <c r="BC191" s="127">
        <v>0</v>
      </c>
      <c r="BD191" s="127">
        <v>0</v>
      </c>
      <c r="BE191" s="123">
        <f t="shared" si="130"/>
        <v>0</v>
      </c>
      <c r="BF191" s="127">
        <v>0</v>
      </c>
      <c r="BG191" s="127">
        <v>0</v>
      </c>
      <c r="BH191" s="123">
        <f t="shared" si="131"/>
        <v>0</v>
      </c>
      <c r="BI191" s="127">
        <v>0</v>
      </c>
      <c r="BJ191" s="127">
        <v>0</v>
      </c>
      <c r="BK191" s="123">
        <f t="shared" si="132"/>
        <v>0</v>
      </c>
      <c r="BL191" s="140"/>
      <c r="BM191" s="140"/>
      <c r="BN191" s="140"/>
      <c r="BO191" s="142"/>
      <c r="BP191" s="142"/>
      <c r="BQ191" s="140"/>
      <c r="BR191" s="143"/>
      <c r="BS191" s="143"/>
      <c r="BT191" s="147"/>
      <c r="BU191" s="143"/>
      <c r="BV191" s="143"/>
      <c r="BW191" s="147"/>
      <c r="BX191" s="143"/>
      <c r="BY191" s="143"/>
      <c r="BZ191" s="147"/>
      <c r="CA191" s="143"/>
      <c r="CB191" s="147"/>
      <c r="CC191" s="147"/>
      <c r="CD191" s="143"/>
      <c r="CE191" s="147"/>
      <c r="CF191" s="143"/>
      <c r="CG191" s="147"/>
      <c r="CH191" s="143"/>
      <c r="CI191" s="147"/>
      <c r="CJ191" s="143"/>
      <c r="CK191" s="147"/>
      <c r="CL191" s="143"/>
      <c r="CM191" s="143"/>
      <c r="CN191" s="147"/>
      <c r="CO191" s="143"/>
      <c r="CP191" s="143"/>
      <c r="CQ191" s="147"/>
      <c r="CR191" s="143"/>
      <c r="GC191" s="120"/>
      <c r="GD191" s="120"/>
      <c r="GE191" s="120"/>
      <c r="GF191" s="120"/>
      <c r="GG191" s="120"/>
      <c r="GH191" s="120"/>
      <c r="GI191" s="120"/>
      <c r="GJ191" s="120"/>
      <c r="GK191" s="120"/>
      <c r="GL191" s="120"/>
      <c r="GM191" s="120"/>
      <c r="GN191" s="120"/>
      <c r="GO191" s="120"/>
      <c r="GP191" s="120"/>
      <c r="GQ191" s="120"/>
      <c r="GR191" s="120"/>
      <c r="GS191" s="120"/>
      <c r="GT191" s="120"/>
      <c r="GU191" s="120"/>
      <c r="GV191" s="120"/>
      <c r="GW191" s="120"/>
      <c r="GX191" s="120"/>
      <c r="GY191" s="120"/>
      <c r="GZ191" s="120"/>
      <c r="HA191" s="120"/>
      <c r="HB191" s="120"/>
      <c r="HC191" s="120"/>
      <c r="HD191" s="120"/>
      <c r="HE191" s="120"/>
      <c r="HF191" s="120"/>
      <c r="HG191" s="120"/>
      <c r="HH191" s="120"/>
      <c r="HI191" s="120"/>
      <c r="HJ191" s="120"/>
      <c r="HK191" s="120"/>
      <c r="HL191" s="120"/>
      <c r="HM191" s="120"/>
      <c r="HN191" s="120"/>
      <c r="HO191" s="120"/>
      <c r="HP191" s="120"/>
      <c r="HQ191" s="120"/>
      <c r="HR191" s="120"/>
      <c r="HS191" s="120"/>
      <c r="HT191" s="120"/>
      <c r="HU191" s="120"/>
      <c r="HV191" s="120"/>
      <c r="HW191" s="120"/>
      <c r="HX191" s="120"/>
      <c r="HY191" s="120"/>
      <c r="HZ191" s="120"/>
      <c r="IA191" s="120"/>
      <c r="IB191" s="120"/>
      <c r="IC191" s="120"/>
      <c r="ID191" s="120"/>
      <c r="IE191" s="120"/>
      <c r="IF191" s="120"/>
      <c r="IG191" s="120"/>
      <c r="IH191" s="120"/>
      <c r="II191" s="120"/>
      <c r="IJ191" s="120"/>
      <c r="IK191" s="120"/>
      <c r="IL191" s="120"/>
      <c r="IM191" s="120"/>
      <c r="IN191" s="120"/>
      <c r="IO191" s="120"/>
      <c r="IP191" s="120"/>
      <c r="IQ191" s="120"/>
      <c r="IR191" s="120"/>
      <c r="IS191" s="120"/>
      <c r="IT191" s="120"/>
      <c r="IU191" s="120"/>
      <c r="IV191" s="120"/>
      <c r="IW191" s="120"/>
      <c r="IX191" s="120"/>
      <c r="IY191" s="120"/>
      <c r="IZ191" s="120"/>
      <c r="JA191" s="120"/>
      <c r="JB191" s="120"/>
      <c r="JC191" s="120"/>
      <c r="JD191" s="120"/>
      <c r="JE191" s="120"/>
      <c r="JF191" s="120"/>
      <c r="JG191" s="120"/>
      <c r="JH191" s="120"/>
      <c r="JI191" s="120"/>
      <c r="JJ191" s="120"/>
      <c r="JK191" s="120"/>
      <c r="JL191" s="120"/>
      <c r="JM191" s="120"/>
      <c r="JN191" s="120"/>
      <c r="JO191" s="120"/>
      <c r="JP191" s="120"/>
      <c r="JQ191" s="120"/>
      <c r="JR191" s="120"/>
      <c r="JS191" s="120"/>
      <c r="JT191" s="120"/>
      <c r="JU191" s="120"/>
      <c r="JV191" s="120"/>
      <c r="JW191" s="120"/>
      <c r="JX191" s="120"/>
      <c r="JY191" s="120"/>
      <c r="JZ191" s="120"/>
      <c r="KA191" s="120"/>
      <c r="KB191" s="120"/>
      <c r="KC191" s="120"/>
      <c r="KD191" s="120"/>
      <c r="KE191" s="120"/>
      <c r="KF191" s="120"/>
      <c r="KG191" s="120"/>
      <c r="KH191" s="120"/>
      <c r="KI191" s="120"/>
      <c r="KJ191" s="120"/>
      <c r="KK191" s="120"/>
      <c r="KL191" s="120"/>
      <c r="KM191" s="120"/>
      <c r="KN191" s="120"/>
      <c r="KO191" s="120"/>
      <c r="KP191" s="120"/>
      <c r="KQ191" s="120"/>
      <c r="KR191" s="120"/>
      <c r="KS191" s="120"/>
      <c r="KT191" s="120"/>
      <c r="KU191" s="120"/>
      <c r="KV191" s="120"/>
      <c r="KW191" s="120"/>
      <c r="KX191" s="120"/>
      <c r="KY191" s="120"/>
      <c r="KZ191" s="120"/>
      <c r="LA191" s="120"/>
      <c r="LB191" s="120"/>
      <c r="LC191" s="120"/>
      <c r="LD191" s="120"/>
      <c r="LE191" s="120"/>
      <c r="LF191" s="120"/>
      <c r="LG191" s="120"/>
      <c r="LH191" s="120"/>
      <c r="LI191" s="120"/>
      <c r="LJ191" s="120"/>
      <c r="LK191" s="120"/>
      <c r="LL191" s="120"/>
      <c r="LM191" s="120"/>
      <c r="LN191" s="120"/>
      <c r="LO191" s="120"/>
      <c r="LP191" s="120"/>
      <c r="LQ191" s="120"/>
      <c r="LR191" s="120"/>
      <c r="LS191" s="120"/>
      <c r="LT191" s="120"/>
      <c r="LU191" s="120"/>
      <c r="LV191" s="120"/>
      <c r="LW191" s="120"/>
      <c r="LX191" s="120"/>
      <c r="LY191" s="120"/>
      <c r="LZ191" s="120"/>
      <c r="MA191" s="120"/>
      <c r="MB191" s="120"/>
      <c r="MC191" s="120"/>
      <c r="MD191" s="120"/>
      <c r="ME191" s="120"/>
      <c r="MF191" s="120"/>
      <c r="MG191" s="120"/>
      <c r="MH191" s="120"/>
      <c r="MI191" s="120"/>
      <c r="MJ191" s="120"/>
      <c r="MK191" s="120"/>
      <c r="ML191" s="120"/>
      <c r="MM191" s="120"/>
      <c r="MN191" s="120"/>
      <c r="MO191" s="120"/>
      <c r="MP191" s="120"/>
      <c r="MQ191" s="120"/>
      <c r="MR191" s="120"/>
      <c r="MS191" s="120"/>
      <c r="MT191" s="120"/>
      <c r="MU191" s="120"/>
      <c r="MV191" s="120"/>
      <c r="MW191" s="120"/>
      <c r="MX191" s="120"/>
      <c r="MY191" s="120"/>
      <c r="MZ191" s="120"/>
      <c r="NA191" s="120"/>
      <c r="NB191" s="120"/>
      <c r="NC191" s="120"/>
      <c r="ND191" s="120"/>
      <c r="NE191" s="120"/>
      <c r="NF191" s="120"/>
      <c r="NG191" s="120"/>
      <c r="NH191" s="120"/>
      <c r="NI191" s="120"/>
      <c r="NJ191" s="120"/>
      <c r="NK191" s="120"/>
      <c r="NL191" s="120"/>
      <c r="NM191" s="120"/>
      <c r="NN191" s="120"/>
      <c r="NO191" s="120"/>
      <c r="NP191" s="120"/>
      <c r="NQ191" s="120"/>
      <c r="NR191" s="120"/>
      <c r="NS191" s="120"/>
      <c r="NT191" s="120"/>
      <c r="NU191" s="120"/>
      <c r="NV191" s="120"/>
      <c r="NW191" s="120"/>
      <c r="NX191" s="120"/>
      <c r="NY191" s="120"/>
      <c r="NZ191" s="120"/>
      <c r="OA191" s="120"/>
      <c r="OB191" s="120"/>
      <c r="OC191" s="120"/>
      <c r="OD191" s="120"/>
      <c r="OE191" s="120"/>
      <c r="OF191" s="120"/>
      <c r="OG191" s="120"/>
      <c r="OH191" s="120"/>
      <c r="OI191" s="120"/>
      <c r="OJ191" s="120"/>
      <c r="OK191" s="120"/>
      <c r="OL191" s="120"/>
      <c r="OM191" s="120"/>
      <c r="ON191" s="120"/>
      <c r="OO191" s="120"/>
      <c r="OP191" s="120"/>
      <c r="OQ191" s="120"/>
      <c r="OR191" s="120"/>
      <c r="OS191" s="120"/>
      <c r="OT191" s="120"/>
      <c r="OU191" s="120"/>
      <c r="OV191" s="120"/>
      <c r="OW191" s="120"/>
      <c r="OX191" s="120"/>
      <c r="OY191" s="120"/>
      <c r="OZ191" s="120"/>
      <c r="PA191" s="120"/>
      <c r="PB191" s="120"/>
      <c r="PC191" s="120"/>
      <c r="PD191" s="120"/>
      <c r="PE191" s="120"/>
      <c r="PF191" s="120"/>
      <c r="PG191" s="120"/>
      <c r="PH191" s="120"/>
      <c r="PI191" s="120"/>
      <c r="PJ191" s="120"/>
      <c r="PK191" s="120"/>
      <c r="PL191" s="120"/>
      <c r="PM191" s="120"/>
      <c r="PN191" s="120"/>
      <c r="PO191" s="120"/>
      <c r="PP191" s="120"/>
      <c r="PQ191" s="120"/>
      <c r="PR191" s="120"/>
      <c r="PS191" s="120"/>
      <c r="PT191" s="120"/>
      <c r="PU191" s="120"/>
      <c r="PV191" s="120"/>
      <c r="PW191" s="120"/>
      <c r="PX191" s="120"/>
      <c r="PY191" s="120"/>
      <c r="PZ191" s="120"/>
      <c r="QA191" s="120"/>
      <c r="QB191" s="120"/>
      <c r="QC191" s="120"/>
      <c r="QD191" s="120"/>
      <c r="QE191" s="120"/>
      <c r="QF191" s="120"/>
      <c r="QG191" s="120"/>
      <c r="QH191" s="120"/>
      <c r="QI191" s="120"/>
      <c r="QJ191" s="120"/>
      <c r="QK191" s="120"/>
      <c r="QL191" s="120"/>
      <c r="QM191" s="120"/>
      <c r="QN191" s="120"/>
      <c r="QO191" s="120"/>
      <c r="QP191" s="120"/>
      <c r="QQ191" s="120"/>
      <c r="QR191" s="120"/>
      <c r="QS191" s="120"/>
      <c r="QT191" s="120"/>
      <c r="QU191" s="120"/>
      <c r="QV191" s="120"/>
      <c r="QW191" s="120"/>
      <c r="QX191" s="120"/>
      <c r="QY191" s="120"/>
      <c r="QZ191" s="120"/>
      <c r="RA191" s="120"/>
      <c r="RB191" s="120"/>
      <c r="RC191" s="120"/>
      <c r="RD191" s="120"/>
      <c r="RE191" s="120"/>
      <c r="RF191" s="120"/>
      <c r="RG191" s="120"/>
      <c r="RH191" s="120"/>
      <c r="RI191" s="120"/>
      <c r="RJ191" s="120"/>
      <c r="RK191" s="120"/>
      <c r="RL191" s="120"/>
      <c r="RM191" s="120"/>
      <c r="RN191" s="120"/>
      <c r="RO191" s="120"/>
      <c r="RP191" s="120"/>
      <c r="RQ191" s="120"/>
      <c r="RR191" s="120"/>
      <c r="RS191" s="120"/>
      <c r="RT191" s="120"/>
      <c r="RU191" s="120"/>
      <c r="RV191" s="120"/>
      <c r="RW191" s="120"/>
      <c r="RX191" s="120"/>
      <c r="RY191" s="120"/>
      <c r="RZ191" s="120"/>
      <c r="SA191" s="120"/>
      <c r="SB191" s="120"/>
      <c r="SC191" s="120"/>
      <c r="SD191" s="120"/>
      <c r="SE191" s="120"/>
      <c r="SF191" s="120"/>
      <c r="SG191" s="120"/>
      <c r="SH191" s="120"/>
      <c r="SI191" s="120"/>
      <c r="SJ191" s="120"/>
      <c r="SK191" s="120"/>
      <c r="SL191" s="120"/>
      <c r="SM191" s="120"/>
      <c r="SN191" s="120"/>
      <c r="SO191" s="120"/>
      <c r="SP191" s="120"/>
      <c r="SQ191" s="120"/>
      <c r="SR191" s="120"/>
      <c r="SS191" s="120"/>
      <c r="ST191" s="120"/>
      <c r="SU191" s="120"/>
      <c r="SV191" s="120"/>
      <c r="SW191" s="120"/>
      <c r="SX191" s="120"/>
      <c r="SY191" s="120"/>
      <c r="SZ191" s="120"/>
      <c r="TA191" s="120"/>
      <c r="TB191" s="120"/>
      <c r="TC191" s="120"/>
      <c r="TD191" s="120"/>
      <c r="TE191" s="120"/>
      <c r="TF191" s="120"/>
      <c r="TG191" s="120"/>
      <c r="TH191" s="120"/>
      <c r="TI191" s="120"/>
      <c r="TJ191" s="120"/>
      <c r="TK191" s="120"/>
      <c r="TL191" s="120"/>
      <c r="TM191" s="120"/>
      <c r="TN191" s="120"/>
      <c r="TO191" s="120"/>
      <c r="TP191" s="120"/>
      <c r="TQ191" s="120"/>
      <c r="TR191" s="120"/>
      <c r="TS191" s="120"/>
      <c r="TT191" s="120"/>
      <c r="TU191" s="120"/>
      <c r="TV191" s="120"/>
      <c r="TW191" s="120"/>
      <c r="TX191" s="120"/>
      <c r="TY191" s="120"/>
      <c r="TZ191" s="120"/>
      <c r="UA191" s="120"/>
      <c r="UB191" s="120"/>
      <c r="UC191" s="120"/>
      <c r="UD191" s="120"/>
      <c r="UE191" s="120"/>
      <c r="UF191" s="120"/>
      <c r="UG191" s="120"/>
    </row>
    <row r="192" spans="1:553" s="108" customFormat="1" x14ac:dyDescent="0.25">
      <c r="A192" s="258" t="s">
        <v>353</v>
      </c>
      <c r="B192" s="177"/>
      <c r="C192" s="177"/>
      <c r="D192" s="177"/>
      <c r="E192" s="177"/>
      <c r="F192" s="177"/>
      <c r="G192" s="177"/>
      <c r="H192" s="177"/>
      <c r="I192" s="177"/>
      <c r="J192" s="177"/>
      <c r="K192" s="128"/>
      <c r="L192" s="128"/>
      <c r="M192" s="128"/>
      <c r="N192" s="128"/>
      <c r="O192" s="128"/>
      <c r="P192" s="128"/>
      <c r="Q192" s="128"/>
      <c r="R192" s="128"/>
      <c r="S192" s="128"/>
      <c r="T192" s="128"/>
      <c r="U192" s="128"/>
      <c r="V192" s="128"/>
      <c r="W192" s="128"/>
      <c r="X192" s="128"/>
      <c r="Y192" s="128"/>
      <c r="Z192" s="128"/>
      <c r="AA192" s="129"/>
      <c r="AB192" s="128"/>
      <c r="AC192" s="128"/>
      <c r="AD192" s="129"/>
      <c r="AE192" s="128"/>
      <c r="AF192" s="128"/>
      <c r="AG192" s="129"/>
      <c r="AH192" s="128"/>
      <c r="AI192" s="128"/>
      <c r="AJ192" s="129"/>
      <c r="AK192" s="128"/>
      <c r="AL192" s="128"/>
      <c r="AM192" s="129"/>
      <c r="AN192" s="128"/>
      <c r="AO192" s="128"/>
      <c r="AP192" s="129"/>
      <c r="AQ192" s="128"/>
      <c r="AR192" s="128"/>
      <c r="AS192" s="129"/>
      <c r="AT192" s="128"/>
      <c r="AU192" s="128"/>
      <c r="AV192" s="129"/>
      <c r="AW192" s="128"/>
      <c r="AX192" s="128"/>
      <c r="AY192" s="129"/>
      <c r="AZ192" s="128"/>
      <c r="BA192" s="128"/>
      <c r="BB192" s="129"/>
      <c r="BC192" s="128"/>
      <c r="BD192" s="128"/>
      <c r="BE192" s="129"/>
      <c r="BF192" s="128"/>
      <c r="BG192" s="128"/>
      <c r="BH192" s="129"/>
      <c r="BI192" s="128"/>
      <c r="BJ192" s="128"/>
      <c r="BK192" s="129"/>
      <c r="BL192" s="129"/>
      <c r="BM192" s="129"/>
      <c r="BN192" s="129"/>
      <c r="BO192" s="128"/>
      <c r="BP192" s="128"/>
      <c r="BQ192" s="129"/>
      <c r="BR192" s="177"/>
      <c r="BS192" s="177"/>
      <c r="BT192" s="352"/>
      <c r="BU192" s="177"/>
      <c r="BV192" s="177"/>
      <c r="BW192" s="352"/>
      <c r="BX192" s="177"/>
      <c r="BY192" s="177"/>
      <c r="BZ192" s="352"/>
      <c r="CA192" s="177"/>
      <c r="CB192" s="352"/>
      <c r="CC192" s="352"/>
      <c r="CD192" s="177"/>
      <c r="CE192" s="352"/>
      <c r="CF192" s="177"/>
      <c r="CG192" s="352"/>
      <c r="CH192" s="177"/>
      <c r="CI192" s="352"/>
      <c r="CJ192" s="177"/>
      <c r="CK192" s="352"/>
      <c r="CL192" s="177"/>
      <c r="CM192" s="128">
        <v>65</v>
      </c>
      <c r="CN192" s="352"/>
      <c r="CO192" s="177">
        <f>SUM(CM192:CN192)</f>
        <v>65</v>
      </c>
      <c r="CP192" s="128">
        <v>65</v>
      </c>
      <c r="CQ192" s="352"/>
      <c r="CR192" s="177">
        <f>SUM(CP192:CQ192)</f>
        <v>65</v>
      </c>
    </row>
    <row r="193" spans="1:553" s="108" customFormat="1" x14ac:dyDescent="0.25">
      <c r="A193" s="258" t="s">
        <v>354</v>
      </c>
      <c r="B193" s="177"/>
      <c r="C193" s="177"/>
      <c r="D193" s="177"/>
      <c r="E193" s="177"/>
      <c r="F193" s="177"/>
      <c r="G193" s="177"/>
      <c r="H193" s="177"/>
      <c r="I193" s="177"/>
      <c r="J193" s="177"/>
      <c r="K193" s="128"/>
      <c r="L193" s="128"/>
      <c r="M193" s="128"/>
      <c r="N193" s="128"/>
      <c r="O193" s="128"/>
      <c r="P193" s="128"/>
      <c r="Q193" s="128"/>
      <c r="R193" s="128"/>
      <c r="S193" s="128"/>
      <c r="T193" s="128"/>
      <c r="U193" s="128"/>
      <c r="V193" s="128"/>
      <c r="W193" s="128"/>
      <c r="X193" s="128"/>
      <c r="Y193" s="128"/>
      <c r="Z193" s="128"/>
      <c r="AA193" s="129"/>
      <c r="AB193" s="128"/>
      <c r="AC193" s="128"/>
      <c r="AD193" s="129"/>
      <c r="AE193" s="128"/>
      <c r="AF193" s="128"/>
      <c r="AG193" s="129"/>
      <c r="AH193" s="128"/>
      <c r="AI193" s="128"/>
      <c r="AJ193" s="129"/>
      <c r="AK193" s="128"/>
      <c r="AL193" s="128"/>
      <c r="AM193" s="129"/>
      <c r="AN193" s="128"/>
      <c r="AO193" s="128"/>
      <c r="AP193" s="129"/>
      <c r="AQ193" s="128"/>
      <c r="AR193" s="128"/>
      <c r="AS193" s="129"/>
      <c r="AT193" s="128"/>
      <c r="AU193" s="128"/>
      <c r="AV193" s="129"/>
      <c r="AW193" s="128"/>
      <c r="AX193" s="128"/>
      <c r="AY193" s="129"/>
      <c r="AZ193" s="128"/>
      <c r="BA193" s="128"/>
      <c r="BB193" s="129"/>
      <c r="BC193" s="128"/>
      <c r="BD193" s="128"/>
      <c r="BE193" s="129"/>
      <c r="BF193" s="128"/>
      <c r="BG193" s="128"/>
      <c r="BH193" s="129"/>
      <c r="BI193" s="128"/>
      <c r="BJ193" s="128"/>
      <c r="BK193" s="129"/>
      <c r="BL193" s="129"/>
      <c r="BM193" s="129"/>
      <c r="BN193" s="129"/>
      <c r="BO193" s="128"/>
      <c r="BP193" s="128"/>
      <c r="BQ193" s="129"/>
      <c r="BR193" s="177"/>
      <c r="BS193" s="177"/>
      <c r="BT193" s="352"/>
      <c r="BU193" s="177"/>
      <c r="BV193" s="177"/>
      <c r="BW193" s="352"/>
      <c r="BX193" s="177"/>
      <c r="BY193" s="177"/>
      <c r="BZ193" s="352"/>
      <c r="CA193" s="177"/>
      <c r="CB193" s="352"/>
      <c r="CC193" s="352"/>
      <c r="CD193" s="177"/>
      <c r="CE193" s="352"/>
      <c r="CF193" s="177"/>
      <c r="CG193" s="352"/>
      <c r="CH193" s="177"/>
      <c r="CI193" s="352"/>
      <c r="CJ193" s="177"/>
      <c r="CK193" s="352"/>
      <c r="CL193" s="177"/>
      <c r="CM193" s="128">
        <v>20</v>
      </c>
      <c r="CN193" s="352"/>
      <c r="CO193" s="177">
        <f>SUM(CM193:CN193)</f>
        <v>20</v>
      </c>
      <c r="CP193" s="128">
        <v>20</v>
      </c>
      <c r="CQ193" s="352"/>
      <c r="CR193" s="177">
        <f>SUM(CP193:CQ193)</f>
        <v>20</v>
      </c>
    </row>
    <row r="194" spans="1:553" s="108" customFormat="1" x14ac:dyDescent="0.25">
      <c r="A194" s="258" t="s">
        <v>355</v>
      </c>
      <c r="B194" s="177"/>
      <c r="C194" s="177"/>
      <c r="D194" s="177"/>
      <c r="E194" s="177"/>
      <c r="F194" s="177"/>
      <c r="G194" s="177"/>
      <c r="H194" s="177"/>
      <c r="I194" s="177"/>
      <c r="J194" s="177"/>
      <c r="K194" s="128"/>
      <c r="L194" s="128"/>
      <c r="M194" s="128"/>
      <c r="N194" s="128"/>
      <c r="O194" s="128"/>
      <c r="P194" s="128"/>
      <c r="Q194" s="128"/>
      <c r="R194" s="128"/>
      <c r="S194" s="128"/>
      <c r="T194" s="128"/>
      <c r="U194" s="128"/>
      <c r="V194" s="128"/>
      <c r="W194" s="128"/>
      <c r="X194" s="128"/>
      <c r="Y194" s="128"/>
      <c r="Z194" s="128"/>
      <c r="AA194" s="129"/>
      <c r="AB194" s="128"/>
      <c r="AC194" s="128"/>
      <c r="AD194" s="129"/>
      <c r="AE194" s="128"/>
      <c r="AF194" s="128"/>
      <c r="AG194" s="129"/>
      <c r="AH194" s="128"/>
      <c r="AI194" s="128"/>
      <c r="AJ194" s="129"/>
      <c r="AK194" s="128"/>
      <c r="AL194" s="128"/>
      <c r="AM194" s="129"/>
      <c r="AN194" s="128"/>
      <c r="AO194" s="128"/>
      <c r="AP194" s="129"/>
      <c r="AQ194" s="128"/>
      <c r="AR194" s="128"/>
      <c r="AS194" s="129"/>
      <c r="AT194" s="128"/>
      <c r="AU194" s="128"/>
      <c r="AV194" s="129"/>
      <c r="AW194" s="128"/>
      <c r="AX194" s="128"/>
      <c r="AY194" s="129"/>
      <c r="AZ194" s="128"/>
      <c r="BA194" s="128"/>
      <c r="BB194" s="129"/>
      <c r="BC194" s="128"/>
      <c r="BD194" s="128"/>
      <c r="BE194" s="129"/>
      <c r="BF194" s="128"/>
      <c r="BG194" s="128"/>
      <c r="BH194" s="129"/>
      <c r="BI194" s="128"/>
      <c r="BJ194" s="128"/>
      <c r="BK194" s="129"/>
      <c r="BL194" s="129"/>
      <c r="BM194" s="129"/>
      <c r="BN194" s="129"/>
      <c r="BO194" s="128"/>
      <c r="BP194" s="128"/>
      <c r="BQ194" s="129"/>
      <c r="BR194" s="177"/>
      <c r="BS194" s="177"/>
      <c r="BT194" s="352"/>
      <c r="BU194" s="177"/>
      <c r="BV194" s="177"/>
      <c r="BW194" s="352"/>
      <c r="BX194" s="177"/>
      <c r="BY194" s="177"/>
      <c r="BZ194" s="352"/>
      <c r="CA194" s="177"/>
      <c r="CB194" s="352"/>
      <c r="CC194" s="352"/>
      <c r="CD194" s="177"/>
      <c r="CE194" s="352"/>
      <c r="CF194" s="177"/>
      <c r="CG194" s="352"/>
      <c r="CH194" s="177"/>
      <c r="CI194" s="352"/>
      <c r="CJ194" s="177"/>
      <c r="CK194" s="352"/>
      <c r="CL194" s="177"/>
      <c r="CM194" s="128">
        <v>15</v>
      </c>
      <c r="CN194" s="352"/>
      <c r="CO194" s="177">
        <f>SUM(CM194:CN194)</f>
        <v>15</v>
      </c>
      <c r="CP194" s="128">
        <v>15</v>
      </c>
      <c r="CQ194" s="352"/>
      <c r="CR194" s="177">
        <f>SUM(CP194:CQ194)</f>
        <v>15</v>
      </c>
    </row>
    <row r="195" spans="1:553" x14ac:dyDescent="0.25">
      <c r="A195" s="410" t="s">
        <v>117</v>
      </c>
      <c r="B195" s="31">
        <v>0</v>
      </c>
      <c r="C195" s="31">
        <v>1.3522000000000001</v>
      </c>
      <c r="D195" s="31">
        <v>1.3522000000000001</v>
      </c>
      <c r="E195" s="31">
        <v>0</v>
      </c>
      <c r="F195" s="31">
        <v>1.7030000000000001</v>
      </c>
      <c r="G195" s="31">
        <v>1.7030000000000001</v>
      </c>
      <c r="H195" s="31">
        <v>0</v>
      </c>
      <c r="I195" s="31">
        <v>0</v>
      </c>
      <c r="J195" s="31">
        <v>1.4</v>
      </c>
      <c r="K195" s="127">
        <v>1.4</v>
      </c>
      <c r="L195" s="127">
        <v>0</v>
      </c>
      <c r="M195" s="85">
        <v>0</v>
      </c>
      <c r="N195" s="85">
        <v>0.60070000000000001</v>
      </c>
      <c r="O195" s="85">
        <f>N195+M195</f>
        <v>0.60070000000000001</v>
      </c>
      <c r="P195" s="85"/>
      <c r="Q195" s="127">
        <v>0</v>
      </c>
      <c r="R195" s="127">
        <v>0.5</v>
      </c>
      <c r="S195" s="127">
        <v>0.5</v>
      </c>
      <c r="T195" s="127">
        <v>0</v>
      </c>
      <c r="U195" s="85">
        <v>0</v>
      </c>
      <c r="V195" s="85">
        <v>0.28999999999999998</v>
      </c>
      <c r="W195" s="85">
        <f>V195+U195</f>
        <v>0.28999999999999998</v>
      </c>
      <c r="X195" s="85">
        <v>0</v>
      </c>
      <c r="Y195" s="85">
        <v>0</v>
      </c>
      <c r="Z195" s="85">
        <v>0.246</v>
      </c>
      <c r="AA195" s="41">
        <f>SUM(Y195:Z195)</f>
        <v>0.246</v>
      </c>
      <c r="AB195" s="85">
        <v>0.25</v>
      </c>
      <c r="AC195" s="85">
        <v>0</v>
      </c>
      <c r="AD195" s="123">
        <f t="shared" si="115"/>
        <v>0.25</v>
      </c>
      <c r="AE195" s="127">
        <v>0.2</v>
      </c>
      <c r="AF195" s="127">
        <v>0</v>
      </c>
      <c r="AG195" s="123">
        <f t="shared" si="133"/>
        <v>0.2</v>
      </c>
      <c r="AH195" s="127">
        <v>0.12709999999999999</v>
      </c>
      <c r="AI195" s="127">
        <v>0</v>
      </c>
      <c r="AJ195" s="123">
        <f t="shared" si="134"/>
        <v>0.12709999999999999</v>
      </c>
      <c r="AK195" s="127">
        <v>0.1</v>
      </c>
      <c r="AL195" s="127">
        <v>0</v>
      </c>
      <c r="AM195" s="123">
        <f t="shared" si="135"/>
        <v>0.1</v>
      </c>
      <c r="AN195" s="127">
        <v>0.04</v>
      </c>
      <c r="AO195" s="127">
        <v>0</v>
      </c>
      <c r="AP195" s="123">
        <f t="shared" si="136"/>
        <v>0.04</v>
      </c>
      <c r="AQ195" s="127">
        <v>0.04</v>
      </c>
      <c r="AR195" s="127">
        <v>0</v>
      </c>
      <c r="AS195" s="123">
        <f t="shared" si="137"/>
        <v>0.04</v>
      </c>
      <c r="AT195" s="127">
        <v>0.05</v>
      </c>
      <c r="AU195" s="127">
        <v>0</v>
      </c>
      <c r="AV195" s="123">
        <f t="shared" si="138"/>
        <v>0.05</v>
      </c>
      <c r="AW195" s="127">
        <v>0.05</v>
      </c>
      <c r="AX195" s="127">
        <v>0</v>
      </c>
      <c r="AY195" s="123">
        <f t="shared" si="139"/>
        <v>0.05</v>
      </c>
      <c r="AZ195" s="127">
        <v>0.04</v>
      </c>
      <c r="BA195" s="127">
        <v>0</v>
      </c>
      <c r="BB195" s="123">
        <f t="shared" si="129"/>
        <v>0.04</v>
      </c>
      <c r="BC195" s="123">
        <v>4.7000000000000002E-3</v>
      </c>
      <c r="BD195" s="123">
        <v>0</v>
      </c>
      <c r="BE195" s="123">
        <f t="shared" si="130"/>
        <v>4.7000000000000002E-3</v>
      </c>
      <c r="BF195" s="127">
        <v>0.04</v>
      </c>
      <c r="BG195" s="127">
        <v>0</v>
      </c>
      <c r="BH195" s="123">
        <f t="shared" si="131"/>
        <v>0.04</v>
      </c>
      <c r="BI195" s="219">
        <v>1E-3</v>
      </c>
      <c r="BJ195" s="219">
        <v>0</v>
      </c>
      <c r="BK195" s="221">
        <f t="shared" si="132"/>
        <v>1E-3</v>
      </c>
      <c r="BL195" s="221">
        <v>4.0000000000000002E-4</v>
      </c>
      <c r="BM195" s="221">
        <v>0</v>
      </c>
      <c r="BN195" s="221">
        <f>SUM(BL195:BM195)</f>
        <v>4.0000000000000002E-4</v>
      </c>
      <c r="BO195" s="219">
        <v>0.5</v>
      </c>
      <c r="BP195" s="219">
        <v>0</v>
      </c>
      <c r="BQ195" s="221">
        <f>SUM(BO195:BP195)</f>
        <v>0.5</v>
      </c>
      <c r="BR195" s="221">
        <v>0.5</v>
      </c>
      <c r="BS195" s="221">
        <v>0</v>
      </c>
      <c r="BT195" s="226">
        <f>SUM(BR195:BS195)</f>
        <v>0.5</v>
      </c>
      <c r="BU195" s="228">
        <v>8.1299999999999997E-2</v>
      </c>
      <c r="BV195" s="228"/>
      <c r="BW195" s="226">
        <f>SUM(BU195:BV195)</f>
        <v>8.1299999999999997E-2</v>
      </c>
      <c r="BX195" s="221">
        <v>0.2</v>
      </c>
      <c r="BY195" s="221">
        <v>0</v>
      </c>
      <c r="BZ195" s="226">
        <f>SUM(BX195:BY195)</f>
        <v>0.2</v>
      </c>
      <c r="CA195" s="216">
        <v>0.2</v>
      </c>
      <c r="CB195" s="216"/>
      <c r="CC195" s="217">
        <f>SUM(CA195:CB195)</f>
        <v>0.2</v>
      </c>
      <c r="CD195" s="216">
        <v>0.188</v>
      </c>
      <c r="CE195" s="216"/>
      <c r="CF195" s="216">
        <f>SUM(CD195:CE195)</f>
        <v>0.188</v>
      </c>
      <c r="CG195" s="216">
        <v>0.2</v>
      </c>
      <c r="CH195" s="216"/>
      <c r="CI195" s="217">
        <f>SUM(CG195:CH195)</f>
        <v>0.2</v>
      </c>
      <c r="CJ195" s="216">
        <v>5.2499999999999998E-2</v>
      </c>
      <c r="CK195" s="216"/>
      <c r="CL195" s="216">
        <f>SUM(CJ195:CK195)</f>
        <v>5.2499999999999998E-2</v>
      </c>
      <c r="CM195" s="216">
        <v>0.2</v>
      </c>
      <c r="CN195" s="216"/>
      <c r="CO195" s="216">
        <f>SUM(CM195:CN195)</f>
        <v>0.2</v>
      </c>
      <c r="CP195" s="216">
        <v>0.2</v>
      </c>
      <c r="CQ195" s="216"/>
      <c r="CR195" s="216">
        <f>SUM(CP195:CQ195)</f>
        <v>0.2</v>
      </c>
      <c r="GC195" s="120"/>
      <c r="GD195" s="120"/>
      <c r="GE195" s="120"/>
      <c r="GF195" s="120"/>
      <c r="GG195" s="120"/>
      <c r="GH195" s="120"/>
      <c r="GI195" s="120"/>
      <c r="GJ195" s="120"/>
      <c r="GK195" s="120"/>
      <c r="GL195" s="120"/>
      <c r="GM195" s="120"/>
      <c r="GN195" s="120"/>
      <c r="GO195" s="120"/>
      <c r="GP195" s="120"/>
      <c r="GQ195" s="120"/>
      <c r="GR195" s="120"/>
      <c r="GS195" s="120"/>
      <c r="GT195" s="120"/>
      <c r="GU195" s="120"/>
      <c r="GV195" s="120"/>
      <c r="GW195" s="120"/>
      <c r="GX195" s="120"/>
      <c r="GY195" s="120"/>
      <c r="GZ195" s="120"/>
      <c r="HA195" s="120"/>
      <c r="HB195" s="120"/>
      <c r="HC195" s="120"/>
      <c r="HD195" s="120"/>
      <c r="HE195" s="120"/>
      <c r="HF195" s="120"/>
      <c r="HG195" s="120"/>
      <c r="HH195" s="120"/>
      <c r="HI195" s="120"/>
      <c r="HJ195" s="120"/>
      <c r="HK195" s="120"/>
      <c r="HL195" s="120"/>
      <c r="HM195" s="120"/>
      <c r="HN195" s="120"/>
      <c r="HO195" s="120"/>
      <c r="HP195" s="120"/>
      <c r="HQ195" s="120"/>
      <c r="HR195" s="120"/>
      <c r="HS195" s="120"/>
      <c r="HT195" s="120"/>
      <c r="HU195" s="120"/>
      <c r="HV195" s="120"/>
      <c r="HW195" s="120"/>
      <c r="HX195" s="120"/>
      <c r="HY195" s="120"/>
      <c r="HZ195" s="120"/>
      <c r="IA195" s="120"/>
      <c r="IB195" s="120"/>
      <c r="IC195" s="120"/>
      <c r="ID195" s="120"/>
      <c r="IE195" s="120"/>
      <c r="IF195" s="120"/>
      <c r="IG195" s="120"/>
      <c r="IH195" s="120"/>
      <c r="II195" s="120"/>
      <c r="IJ195" s="120"/>
      <c r="IK195" s="120"/>
      <c r="IL195" s="120"/>
      <c r="IM195" s="120"/>
      <c r="IN195" s="120"/>
      <c r="IO195" s="120"/>
      <c r="IP195" s="120"/>
      <c r="IQ195" s="120"/>
      <c r="IR195" s="120"/>
      <c r="IS195" s="120"/>
      <c r="IT195" s="120"/>
      <c r="IU195" s="120"/>
      <c r="IV195" s="120"/>
      <c r="IW195" s="120"/>
      <c r="IX195" s="120"/>
      <c r="IY195" s="120"/>
      <c r="IZ195" s="120"/>
      <c r="JA195" s="120"/>
      <c r="JB195" s="120"/>
      <c r="JC195" s="120"/>
      <c r="JD195" s="120"/>
      <c r="JE195" s="120"/>
      <c r="JF195" s="120"/>
      <c r="JG195" s="120"/>
      <c r="JH195" s="120"/>
      <c r="JI195" s="120"/>
      <c r="JJ195" s="120"/>
      <c r="JK195" s="120"/>
      <c r="JL195" s="120"/>
      <c r="JM195" s="120"/>
      <c r="JN195" s="120"/>
      <c r="JO195" s="120"/>
      <c r="JP195" s="120"/>
      <c r="JQ195" s="120"/>
      <c r="JR195" s="120"/>
      <c r="JS195" s="120"/>
      <c r="JT195" s="120"/>
      <c r="JU195" s="120"/>
      <c r="JV195" s="120"/>
      <c r="JW195" s="120"/>
      <c r="JX195" s="120"/>
      <c r="JY195" s="120"/>
      <c r="JZ195" s="120"/>
      <c r="KA195" s="120"/>
      <c r="KB195" s="120"/>
      <c r="KC195" s="120"/>
      <c r="KD195" s="120"/>
      <c r="KE195" s="120"/>
      <c r="KF195" s="120"/>
      <c r="KG195" s="120"/>
      <c r="KH195" s="120"/>
      <c r="KI195" s="120"/>
      <c r="KJ195" s="120"/>
      <c r="KK195" s="120"/>
      <c r="KL195" s="120"/>
      <c r="KM195" s="120"/>
      <c r="KN195" s="120"/>
      <c r="KO195" s="120"/>
      <c r="KP195" s="120"/>
      <c r="KQ195" s="120"/>
      <c r="KR195" s="120"/>
      <c r="KS195" s="120"/>
      <c r="KT195" s="120"/>
      <c r="KU195" s="120"/>
      <c r="KV195" s="120"/>
      <c r="KW195" s="120"/>
      <c r="KX195" s="120"/>
      <c r="KY195" s="120"/>
      <c r="KZ195" s="120"/>
      <c r="LA195" s="120"/>
      <c r="LB195" s="120"/>
      <c r="LC195" s="120"/>
      <c r="LD195" s="120"/>
      <c r="LE195" s="120"/>
      <c r="LF195" s="120"/>
      <c r="LG195" s="120"/>
      <c r="LH195" s="120"/>
      <c r="LI195" s="120"/>
      <c r="LJ195" s="120"/>
      <c r="LK195" s="120"/>
      <c r="LL195" s="120"/>
      <c r="LM195" s="120"/>
      <c r="LN195" s="120"/>
      <c r="LO195" s="120"/>
      <c r="LP195" s="120"/>
      <c r="LQ195" s="120"/>
      <c r="LR195" s="120"/>
      <c r="LS195" s="120"/>
      <c r="LT195" s="120"/>
      <c r="LU195" s="120"/>
      <c r="LV195" s="120"/>
      <c r="LW195" s="120"/>
      <c r="LX195" s="120"/>
      <c r="LY195" s="120"/>
      <c r="LZ195" s="120"/>
      <c r="MA195" s="120"/>
      <c r="MB195" s="120"/>
      <c r="MC195" s="120"/>
      <c r="MD195" s="120"/>
      <c r="ME195" s="120"/>
      <c r="MF195" s="120"/>
      <c r="MG195" s="120"/>
      <c r="MH195" s="120"/>
      <c r="MI195" s="120"/>
      <c r="MJ195" s="120"/>
      <c r="MK195" s="120"/>
      <c r="ML195" s="120"/>
      <c r="MM195" s="120"/>
      <c r="MN195" s="120"/>
      <c r="MO195" s="120"/>
      <c r="MP195" s="120"/>
      <c r="MQ195" s="120"/>
      <c r="MR195" s="120"/>
      <c r="MS195" s="120"/>
      <c r="MT195" s="120"/>
      <c r="MU195" s="120"/>
      <c r="MV195" s="120"/>
      <c r="MW195" s="120"/>
      <c r="MX195" s="120"/>
      <c r="MY195" s="120"/>
      <c r="MZ195" s="120"/>
      <c r="NA195" s="120"/>
      <c r="NB195" s="120"/>
      <c r="NC195" s="120"/>
      <c r="ND195" s="120"/>
      <c r="NE195" s="120"/>
      <c r="NF195" s="120"/>
      <c r="NG195" s="120"/>
      <c r="NH195" s="120"/>
      <c r="NI195" s="120"/>
      <c r="NJ195" s="120"/>
      <c r="NK195" s="120"/>
      <c r="NL195" s="120"/>
      <c r="NM195" s="120"/>
      <c r="NN195" s="120"/>
      <c r="NO195" s="120"/>
      <c r="NP195" s="120"/>
      <c r="NQ195" s="120"/>
      <c r="NR195" s="120"/>
      <c r="NS195" s="120"/>
      <c r="NT195" s="120"/>
      <c r="NU195" s="120"/>
      <c r="NV195" s="120"/>
      <c r="NW195" s="120"/>
      <c r="NX195" s="120"/>
      <c r="NY195" s="120"/>
      <c r="NZ195" s="120"/>
      <c r="OA195" s="120"/>
      <c r="OB195" s="120"/>
      <c r="OC195" s="120"/>
      <c r="OD195" s="120"/>
      <c r="OE195" s="120"/>
      <c r="OF195" s="120"/>
      <c r="OG195" s="120"/>
      <c r="OH195" s="120"/>
      <c r="OI195" s="120"/>
      <c r="OJ195" s="120"/>
      <c r="OK195" s="120"/>
      <c r="OL195" s="120"/>
      <c r="OM195" s="120"/>
      <c r="ON195" s="120"/>
      <c r="OO195" s="120"/>
      <c r="OP195" s="120"/>
      <c r="OQ195" s="120"/>
      <c r="OR195" s="120"/>
      <c r="OS195" s="120"/>
      <c r="OT195" s="120"/>
      <c r="OU195" s="120"/>
      <c r="OV195" s="120"/>
      <c r="OW195" s="120"/>
      <c r="OX195" s="120"/>
      <c r="OY195" s="120"/>
      <c r="OZ195" s="120"/>
      <c r="PA195" s="120"/>
      <c r="PB195" s="120"/>
      <c r="PC195" s="120"/>
      <c r="PD195" s="120"/>
      <c r="PE195" s="120"/>
      <c r="PF195" s="120"/>
      <c r="PG195" s="120"/>
      <c r="PH195" s="120"/>
      <c r="PI195" s="120"/>
      <c r="PJ195" s="120"/>
      <c r="PK195" s="120"/>
      <c r="PL195" s="120"/>
      <c r="PM195" s="120"/>
      <c r="PN195" s="120"/>
      <c r="PO195" s="120"/>
      <c r="PP195" s="120"/>
      <c r="PQ195" s="120"/>
      <c r="PR195" s="120"/>
      <c r="PS195" s="120"/>
      <c r="PT195" s="120"/>
      <c r="PU195" s="120"/>
      <c r="PV195" s="120"/>
      <c r="PW195" s="120"/>
      <c r="PX195" s="120"/>
      <c r="PY195" s="120"/>
      <c r="PZ195" s="120"/>
      <c r="QA195" s="120"/>
      <c r="QB195" s="120"/>
      <c r="QC195" s="120"/>
      <c r="QD195" s="120"/>
      <c r="QE195" s="120"/>
      <c r="QF195" s="120"/>
      <c r="QG195" s="120"/>
      <c r="QH195" s="120"/>
      <c r="QI195" s="120"/>
      <c r="QJ195" s="120"/>
      <c r="QK195" s="120"/>
      <c r="QL195" s="120"/>
      <c r="QM195" s="120"/>
      <c r="QN195" s="120"/>
      <c r="QO195" s="120"/>
      <c r="QP195" s="120"/>
      <c r="QQ195" s="120"/>
      <c r="QR195" s="120"/>
      <c r="QS195" s="120"/>
      <c r="QT195" s="120"/>
      <c r="QU195" s="120"/>
      <c r="QV195" s="120"/>
      <c r="QW195" s="120"/>
      <c r="QX195" s="120"/>
      <c r="QY195" s="120"/>
      <c r="QZ195" s="120"/>
      <c r="RA195" s="120"/>
      <c r="RB195" s="120"/>
      <c r="RC195" s="120"/>
      <c r="RD195" s="120"/>
      <c r="RE195" s="120"/>
      <c r="RF195" s="120"/>
      <c r="RG195" s="120"/>
      <c r="RH195" s="120"/>
      <c r="RI195" s="120"/>
      <c r="RJ195" s="120"/>
      <c r="RK195" s="120"/>
      <c r="RL195" s="120"/>
      <c r="RM195" s="120"/>
      <c r="RN195" s="120"/>
      <c r="RO195" s="120"/>
      <c r="RP195" s="120"/>
      <c r="RQ195" s="120"/>
      <c r="RR195" s="120"/>
      <c r="RS195" s="120"/>
      <c r="RT195" s="120"/>
      <c r="RU195" s="120"/>
      <c r="RV195" s="120"/>
      <c r="RW195" s="120"/>
      <c r="RX195" s="120"/>
      <c r="RY195" s="120"/>
      <c r="RZ195" s="120"/>
      <c r="SA195" s="120"/>
      <c r="SB195" s="120"/>
      <c r="SC195" s="120"/>
      <c r="SD195" s="120"/>
      <c r="SE195" s="120"/>
      <c r="SF195" s="120"/>
      <c r="SG195" s="120"/>
      <c r="SH195" s="120"/>
      <c r="SI195" s="120"/>
      <c r="SJ195" s="120"/>
      <c r="SK195" s="120"/>
      <c r="SL195" s="120"/>
      <c r="SM195" s="120"/>
      <c r="SN195" s="120"/>
      <c r="SO195" s="120"/>
      <c r="SP195" s="120"/>
      <c r="SQ195" s="120"/>
      <c r="SR195" s="120"/>
      <c r="SS195" s="120"/>
      <c r="ST195" s="120"/>
      <c r="SU195" s="120"/>
      <c r="SV195" s="120"/>
      <c r="SW195" s="120"/>
      <c r="SX195" s="120"/>
      <c r="SY195" s="120"/>
      <c r="SZ195" s="120"/>
      <c r="TA195" s="120"/>
      <c r="TB195" s="120"/>
      <c r="TC195" s="120"/>
      <c r="TD195" s="120"/>
      <c r="TE195" s="120"/>
      <c r="TF195" s="120"/>
      <c r="TG195" s="120"/>
      <c r="TH195" s="120"/>
      <c r="TI195" s="120"/>
      <c r="TJ195" s="120"/>
      <c r="TK195" s="120"/>
      <c r="TL195" s="120"/>
      <c r="TM195" s="120"/>
      <c r="TN195" s="120"/>
      <c r="TO195" s="120"/>
      <c r="TP195" s="120"/>
      <c r="TQ195" s="120"/>
      <c r="TR195" s="120"/>
      <c r="TS195" s="120"/>
      <c r="TT195" s="120"/>
      <c r="TU195" s="120"/>
      <c r="TV195" s="120"/>
      <c r="TW195" s="120"/>
      <c r="TX195" s="120"/>
      <c r="TY195" s="120"/>
      <c r="TZ195" s="120"/>
      <c r="UA195" s="120"/>
      <c r="UB195" s="120"/>
      <c r="UC195" s="120"/>
      <c r="UD195" s="120"/>
      <c r="UE195" s="120"/>
      <c r="UF195" s="120"/>
      <c r="UG195" s="120"/>
    </row>
    <row r="196" spans="1:553" x14ac:dyDescent="0.25">
      <c r="A196" s="235" t="s">
        <v>118</v>
      </c>
      <c r="B196" s="31">
        <v>0</v>
      </c>
      <c r="C196" s="31">
        <v>0</v>
      </c>
      <c r="D196" s="31">
        <v>0</v>
      </c>
      <c r="E196" s="31">
        <v>0</v>
      </c>
      <c r="F196" s="31">
        <v>0</v>
      </c>
      <c r="G196" s="31">
        <v>0</v>
      </c>
      <c r="H196" s="31">
        <v>0</v>
      </c>
      <c r="I196" s="31">
        <v>0</v>
      </c>
      <c r="J196" s="31">
        <v>0</v>
      </c>
      <c r="K196" s="127">
        <v>0</v>
      </c>
      <c r="L196" s="127">
        <v>0</v>
      </c>
      <c r="M196" s="85">
        <v>0</v>
      </c>
      <c r="N196" s="85">
        <v>0</v>
      </c>
      <c r="O196" s="85">
        <v>0</v>
      </c>
      <c r="P196" s="85">
        <v>0</v>
      </c>
      <c r="Q196" s="127">
        <v>0</v>
      </c>
      <c r="R196" s="127">
        <v>0</v>
      </c>
      <c r="S196" s="127">
        <v>0</v>
      </c>
      <c r="T196" s="127">
        <v>0</v>
      </c>
      <c r="U196" s="85">
        <v>0</v>
      </c>
      <c r="V196" s="85">
        <v>0</v>
      </c>
      <c r="W196" s="85">
        <v>0</v>
      </c>
      <c r="X196" s="85">
        <v>0</v>
      </c>
      <c r="Y196" s="85"/>
      <c r="Z196" s="85"/>
      <c r="AA196" s="41"/>
      <c r="AB196" s="85">
        <v>0</v>
      </c>
      <c r="AC196" s="85">
        <v>0</v>
      </c>
      <c r="AD196" s="123">
        <f t="shared" si="115"/>
        <v>0</v>
      </c>
      <c r="AE196" s="127"/>
      <c r="AF196" s="127"/>
      <c r="AG196" s="123">
        <f t="shared" si="133"/>
        <v>0</v>
      </c>
      <c r="AH196" s="127">
        <v>0</v>
      </c>
      <c r="AI196" s="127">
        <v>0</v>
      </c>
      <c r="AJ196" s="123">
        <f t="shared" si="134"/>
        <v>0</v>
      </c>
      <c r="AK196" s="127"/>
      <c r="AL196" s="127"/>
      <c r="AM196" s="123">
        <f t="shared" si="135"/>
        <v>0</v>
      </c>
      <c r="AN196" s="127">
        <v>0</v>
      </c>
      <c r="AO196" s="127">
        <v>0</v>
      </c>
      <c r="AP196" s="123">
        <f t="shared" si="136"/>
        <v>0</v>
      </c>
      <c r="AQ196" s="127">
        <v>0</v>
      </c>
      <c r="AR196" s="127">
        <v>0</v>
      </c>
      <c r="AS196" s="123">
        <f t="shared" si="137"/>
        <v>0</v>
      </c>
      <c r="AT196" s="127">
        <v>0</v>
      </c>
      <c r="AU196" s="127">
        <v>0</v>
      </c>
      <c r="AV196" s="123">
        <f t="shared" si="138"/>
        <v>0</v>
      </c>
      <c r="AW196" s="127">
        <v>0</v>
      </c>
      <c r="AX196" s="127">
        <v>0</v>
      </c>
      <c r="AY196" s="123">
        <f t="shared" si="139"/>
        <v>0</v>
      </c>
      <c r="AZ196" s="127">
        <v>0</v>
      </c>
      <c r="BA196" s="127">
        <v>0</v>
      </c>
      <c r="BB196" s="123">
        <f t="shared" si="129"/>
        <v>0</v>
      </c>
      <c r="BC196" s="123">
        <v>0</v>
      </c>
      <c r="BD196" s="123">
        <v>0</v>
      </c>
      <c r="BE196" s="123">
        <f t="shared" si="130"/>
        <v>0</v>
      </c>
      <c r="BF196" s="127">
        <v>0</v>
      </c>
      <c r="BG196" s="127">
        <v>0</v>
      </c>
      <c r="BH196" s="123">
        <f t="shared" si="131"/>
        <v>0</v>
      </c>
      <c r="BI196" s="219">
        <v>0</v>
      </c>
      <c r="BJ196" s="219">
        <v>0</v>
      </c>
      <c r="BK196" s="221">
        <f t="shared" si="132"/>
        <v>0</v>
      </c>
      <c r="BL196" s="140"/>
      <c r="BM196" s="140"/>
      <c r="BN196" s="140"/>
      <c r="BO196" s="142">
        <v>0</v>
      </c>
      <c r="BP196" s="142">
        <v>0</v>
      </c>
      <c r="BQ196" s="140">
        <f>SUM(BO196:BP196)</f>
        <v>0</v>
      </c>
      <c r="BR196" s="143"/>
      <c r="BS196" s="143"/>
      <c r="BT196" s="147"/>
      <c r="BU196" s="143"/>
      <c r="BV196" s="143"/>
      <c r="BW196" s="147"/>
      <c r="BX196" s="143"/>
      <c r="BY196" s="143"/>
      <c r="BZ196" s="147"/>
      <c r="CA196" s="147"/>
      <c r="CB196" s="147"/>
      <c r="CC196" s="147"/>
      <c r="CD196" s="147"/>
      <c r="CE196" s="147"/>
      <c r="CF196" s="147"/>
      <c r="CG196" s="147"/>
      <c r="CH196" s="147"/>
      <c r="CI196" s="147"/>
      <c r="CJ196" s="147"/>
      <c r="CK196" s="147"/>
      <c r="CL196" s="147"/>
      <c r="CM196" s="147"/>
      <c r="CN196" s="147"/>
      <c r="CO196" s="147"/>
      <c r="CP196" s="147"/>
      <c r="CQ196" s="147"/>
      <c r="CR196" s="147"/>
      <c r="GC196" s="120"/>
      <c r="GD196" s="120"/>
      <c r="GE196" s="120"/>
      <c r="GF196" s="120"/>
      <c r="GG196" s="120"/>
      <c r="GH196" s="120"/>
      <c r="GI196" s="120"/>
      <c r="GJ196" s="120"/>
      <c r="GK196" s="120"/>
      <c r="GL196" s="120"/>
      <c r="GM196" s="120"/>
      <c r="GN196" s="120"/>
      <c r="GO196" s="120"/>
      <c r="GP196" s="120"/>
      <c r="GQ196" s="120"/>
      <c r="GR196" s="120"/>
      <c r="GS196" s="120"/>
      <c r="GT196" s="120"/>
      <c r="GU196" s="120"/>
      <c r="GV196" s="120"/>
      <c r="GW196" s="120"/>
      <c r="GX196" s="120"/>
      <c r="GY196" s="120"/>
      <c r="GZ196" s="120"/>
      <c r="HA196" s="120"/>
      <c r="HB196" s="120"/>
      <c r="HC196" s="120"/>
      <c r="HD196" s="120"/>
      <c r="HE196" s="120"/>
      <c r="HF196" s="120"/>
      <c r="HG196" s="120"/>
      <c r="HH196" s="120"/>
      <c r="HI196" s="120"/>
      <c r="HJ196" s="120"/>
      <c r="HK196" s="120"/>
      <c r="HL196" s="120"/>
      <c r="HM196" s="120"/>
      <c r="HN196" s="120"/>
      <c r="HO196" s="120"/>
      <c r="HP196" s="120"/>
      <c r="HQ196" s="120"/>
      <c r="HR196" s="120"/>
      <c r="HS196" s="120"/>
      <c r="HT196" s="120"/>
      <c r="HU196" s="120"/>
      <c r="HV196" s="120"/>
      <c r="HW196" s="120"/>
      <c r="HX196" s="120"/>
      <c r="HY196" s="120"/>
      <c r="HZ196" s="120"/>
      <c r="IA196" s="120"/>
      <c r="IB196" s="120"/>
      <c r="IC196" s="120"/>
      <c r="ID196" s="120"/>
      <c r="IE196" s="120"/>
      <c r="IF196" s="120"/>
      <c r="IG196" s="120"/>
      <c r="IH196" s="120"/>
      <c r="II196" s="120"/>
      <c r="IJ196" s="120"/>
      <c r="IK196" s="120"/>
      <c r="IL196" s="120"/>
      <c r="IM196" s="120"/>
      <c r="IN196" s="120"/>
      <c r="IO196" s="120"/>
      <c r="IP196" s="120"/>
      <c r="IQ196" s="120"/>
      <c r="IR196" s="120"/>
      <c r="IS196" s="120"/>
      <c r="IT196" s="120"/>
      <c r="IU196" s="120"/>
      <c r="IV196" s="120"/>
      <c r="IW196" s="120"/>
      <c r="IX196" s="120"/>
      <c r="IY196" s="120"/>
      <c r="IZ196" s="120"/>
      <c r="JA196" s="120"/>
      <c r="JB196" s="120"/>
      <c r="JC196" s="120"/>
      <c r="JD196" s="120"/>
      <c r="JE196" s="120"/>
      <c r="JF196" s="120"/>
      <c r="JG196" s="120"/>
      <c r="JH196" s="120"/>
      <c r="JI196" s="120"/>
      <c r="JJ196" s="120"/>
      <c r="JK196" s="120"/>
      <c r="JL196" s="120"/>
      <c r="JM196" s="120"/>
      <c r="JN196" s="120"/>
      <c r="JO196" s="120"/>
      <c r="JP196" s="120"/>
      <c r="JQ196" s="120"/>
      <c r="JR196" s="120"/>
      <c r="JS196" s="120"/>
      <c r="JT196" s="120"/>
      <c r="JU196" s="120"/>
      <c r="JV196" s="120"/>
      <c r="JW196" s="120"/>
      <c r="JX196" s="120"/>
      <c r="JY196" s="120"/>
      <c r="JZ196" s="120"/>
      <c r="KA196" s="120"/>
      <c r="KB196" s="120"/>
      <c r="KC196" s="120"/>
      <c r="KD196" s="120"/>
      <c r="KE196" s="120"/>
      <c r="KF196" s="120"/>
      <c r="KG196" s="120"/>
      <c r="KH196" s="120"/>
      <c r="KI196" s="120"/>
      <c r="KJ196" s="120"/>
      <c r="KK196" s="120"/>
      <c r="KL196" s="120"/>
      <c r="KM196" s="120"/>
      <c r="KN196" s="120"/>
      <c r="KO196" s="120"/>
      <c r="KP196" s="120"/>
      <c r="KQ196" s="120"/>
      <c r="KR196" s="120"/>
      <c r="KS196" s="120"/>
      <c r="KT196" s="120"/>
      <c r="KU196" s="120"/>
      <c r="KV196" s="120"/>
      <c r="KW196" s="120"/>
      <c r="KX196" s="120"/>
      <c r="KY196" s="120"/>
      <c r="KZ196" s="120"/>
      <c r="LA196" s="120"/>
      <c r="LB196" s="120"/>
      <c r="LC196" s="120"/>
      <c r="LD196" s="120"/>
      <c r="LE196" s="120"/>
      <c r="LF196" s="120"/>
      <c r="LG196" s="120"/>
      <c r="LH196" s="120"/>
      <c r="LI196" s="120"/>
      <c r="LJ196" s="120"/>
      <c r="LK196" s="120"/>
      <c r="LL196" s="120"/>
      <c r="LM196" s="120"/>
      <c r="LN196" s="120"/>
      <c r="LO196" s="120"/>
      <c r="LP196" s="120"/>
      <c r="LQ196" s="120"/>
      <c r="LR196" s="120"/>
      <c r="LS196" s="120"/>
      <c r="LT196" s="120"/>
      <c r="LU196" s="120"/>
      <c r="LV196" s="120"/>
      <c r="LW196" s="120"/>
      <c r="LX196" s="120"/>
      <c r="LY196" s="120"/>
      <c r="LZ196" s="120"/>
      <c r="MA196" s="120"/>
      <c r="MB196" s="120"/>
      <c r="MC196" s="120"/>
      <c r="MD196" s="120"/>
      <c r="ME196" s="120"/>
      <c r="MF196" s="120"/>
      <c r="MG196" s="120"/>
      <c r="MH196" s="120"/>
      <c r="MI196" s="120"/>
      <c r="MJ196" s="120"/>
      <c r="MK196" s="120"/>
      <c r="ML196" s="120"/>
      <c r="MM196" s="120"/>
      <c r="MN196" s="120"/>
      <c r="MO196" s="120"/>
      <c r="MP196" s="120"/>
      <c r="MQ196" s="120"/>
      <c r="MR196" s="120"/>
      <c r="MS196" s="120"/>
      <c r="MT196" s="120"/>
      <c r="MU196" s="120"/>
      <c r="MV196" s="120"/>
      <c r="MW196" s="120"/>
      <c r="MX196" s="120"/>
      <c r="MY196" s="120"/>
      <c r="MZ196" s="120"/>
      <c r="NA196" s="120"/>
      <c r="NB196" s="120"/>
      <c r="NC196" s="120"/>
      <c r="ND196" s="120"/>
      <c r="NE196" s="120"/>
      <c r="NF196" s="120"/>
      <c r="NG196" s="120"/>
      <c r="NH196" s="120"/>
      <c r="NI196" s="120"/>
      <c r="NJ196" s="120"/>
      <c r="NK196" s="120"/>
      <c r="NL196" s="120"/>
      <c r="NM196" s="120"/>
      <c r="NN196" s="120"/>
      <c r="NO196" s="120"/>
      <c r="NP196" s="120"/>
      <c r="NQ196" s="120"/>
      <c r="NR196" s="120"/>
      <c r="NS196" s="120"/>
      <c r="NT196" s="120"/>
      <c r="NU196" s="120"/>
      <c r="NV196" s="120"/>
      <c r="NW196" s="120"/>
      <c r="NX196" s="120"/>
      <c r="NY196" s="120"/>
      <c r="NZ196" s="120"/>
      <c r="OA196" s="120"/>
      <c r="OB196" s="120"/>
      <c r="OC196" s="120"/>
      <c r="OD196" s="120"/>
      <c r="OE196" s="120"/>
      <c r="OF196" s="120"/>
      <c r="OG196" s="120"/>
      <c r="OH196" s="120"/>
      <c r="OI196" s="120"/>
      <c r="OJ196" s="120"/>
      <c r="OK196" s="120"/>
      <c r="OL196" s="120"/>
      <c r="OM196" s="120"/>
      <c r="ON196" s="120"/>
      <c r="OO196" s="120"/>
      <c r="OP196" s="120"/>
      <c r="OQ196" s="120"/>
      <c r="OR196" s="120"/>
      <c r="OS196" s="120"/>
      <c r="OT196" s="120"/>
      <c r="OU196" s="120"/>
      <c r="OV196" s="120"/>
      <c r="OW196" s="120"/>
      <c r="OX196" s="120"/>
      <c r="OY196" s="120"/>
      <c r="OZ196" s="120"/>
      <c r="PA196" s="120"/>
      <c r="PB196" s="120"/>
      <c r="PC196" s="120"/>
      <c r="PD196" s="120"/>
      <c r="PE196" s="120"/>
      <c r="PF196" s="120"/>
      <c r="PG196" s="120"/>
      <c r="PH196" s="120"/>
      <c r="PI196" s="120"/>
      <c r="PJ196" s="120"/>
      <c r="PK196" s="120"/>
      <c r="PL196" s="120"/>
      <c r="PM196" s="120"/>
      <c r="PN196" s="120"/>
      <c r="PO196" s="120"/>
      <c r="PP196" s="120"/>
      <c r="PQ196" s="120"/>
      <c r="PR196" s="120"/>
      <c r="PS196" s="120"/>
      <c r="PT196" s="120"/>
      <c r="PU196" s="120"/>
      <c r="PV196" s="120"/>
      <c r="PW196" s="120"/>
      <c r="PX196" s="120"/>
      <c r="PY196" s="120"/>
      <c r="PZ196" s="120"/>
      <c r="QA196" s="120"/>
      <c r="QB196" s="120"/>
      <c r="QC196" s="120"/>
      <c r="QD196" s="120"/>
      <c r="QE196" s="120"/>
      <c r="QF196" s="120"/>
      <c r="QG196" s="120"/>
      <c r="QH196" s="120"/>
      <c r="QI196" s="120"/>
      <c r="QJ196" s="120"/>
      <c r="QK196" s="120"/>
      <c r="QL196" s="120"/>
      <c r="QM196" s="120"/>
      <c r="QN196" s="120"/>
      <c r="QO196" s="120"/>
      <c r="QP196" s="120"/>
      <c r="QQ196" s="120"/>
      <c r="QR196" s="120"/>
      <c r="QS196" s="120"/>
      <c r="QT196" s="120"/>
      <c r="QU196" s="120"/>
      <c r="QV196" s="120"/>
      <c r="QW196" s="120"/>
      <c r="QX196" s="120"/>
      <c r="QY196" s="120"/>
      <c r="QZ196" s="120"/>
      <c r="RA196" s="120"/>
      <c r="RB196" s="120"/>
      <c r="RC196" s="120"/>
      <c r="RD196" s="120"/>
      <c r="RE196" s="120"/>
      <c r="RF196" s="120"/>
      <c r="RG196" s="120"/>
      <c r="RH196" s="120"/>
      <c r="RI196" s="120"/>
      <c r="RJ196" s="120"/>
      <c r="RK196" s="120"/>
      <c r="RL196" s="120"/>
      <c r="RM196" s="120"/>
      <c r="RN196" s="120"/>
      <c r="RO196" s="120"/>
      <c r="RP196" s="120"/>
      <c r="RQ196" s="120"/>
      <c r="RR196" s="120"/>
      <c r="RS196" s="120"/>
      <c r="RT196" s="120"/>
      <c r="RU196" s="120"/>
      <c r="RV196" s="120"/>
      <c r="RW196" s="120"/>
      <c r="RX196" s="120"/>
      <c r="RY196" s="120"/>
      <c r="RZ196" s="120"/>
      <c r="SA196" s="120"/>
      <c r="SB196" s="120"/>
      <c r="SC196" s="120"/>
      <c r="SD196" s="120"/>
      <c r="SE196" s="120"/>
      <c r="SF196" s="120"/>
      <c r="SG196" s="120"/>
      <c r="SH196" s="120"/>
      <c r="SI196" s="120"/>
      <c r="SJ196" s="120"/>
      <c r="SK196" s="120"/>
      <c r="SL196" s="120"/>
      <c r="SM196" s="120"/>
      <c r="SN196" s="120"/>
      <c r="SO196" s="120"/>
      <c r="SP196" s="120"/>
      <c r="SQ196" s="120"/>
      <c r="SR196" s="120"/>
      <c r="SS196" s="120"/>
      <c r="ST196" s="120"/>
      <c r="SU196" s="120"/>
      <c r="SV196" s="120"/>
      <c r="SW196" s="120"/>
      <c r="SX196" s="120"/>
      <c r="SY196" s="120"/>
      <c r="SZ196" s="120"/>
      <c r="TA196" s="120"/>
      <c r="TB196" s="120"/>
      <c r="TC196" s="120"/>
      <c r="TD196" s="120"/>
      <c r="TE196" s="120"/>
      <c r="TF196" s="120"/>
      <c r="TG196" s="120"/>
      <c r="TH196" s="120"/>
      <c r="TI196" s="120"/>
      <c r="TJ196" s="120"/>
      <c r="TK196" s="120"/>
      <c r="TL196" s="120"/>
      <c r="TM196" s="120"/>
      <c r="TN196" s="120"/>
      <c r="TO196" s="120"/>
      <c r="TP196" s="120"/>
      <c r="TQ196" s="120"/>
      <c r="TR196" s="120"/>
      <c r="TS196" s="120"/>
      <c r="TT196" s="120"/>
      <c r="TU196" s="120"/>
      <c r="TV196" s="120"/>
      <c r="TW196" s="120"/>
      <c r="TX196" s="120"/>
      <c r="TY196" s="120"/>
      <c r="TZ196" s="120"/>
      <c r="UA196" s="120"/>
      <c r="UB196" s="120"/>
      <c r="UC196" s="120"/>
      <c r="UD196" s="120"/>
      <c r="UE196" s="120"/>
      <c r="UF196" s="120"/>
      <c r="UG196" s="120"/>
    </row>
    <row r="197" spans="1:553" x14ac:dyDescent="0.25">
      <c r="A197" s="162" t="s">
        <v>119</v>
      </c>
      <c r="B197" s="31">
        <v>1.125</v>
      </c>
      <c r="C197" s="31">
        <v>0</v>
      </c>
      <c r="D197" s="31">
        <v>1.125</v>
      </c>
      <c r="E197" s="31">
        <v>1.2945</v>
      </c>
      <c r="F197" s="31">
        <v>0.30009999999999998</v>
      </c>
      <c r="G197" s="31">
        <v>1.5946</v>
      </c>
      <c r="H197" s="31">
        <v>0</v>
      </c>
      <c r="I197" s="31">
        <v>1.2935000000000001</v>
      </c>
      <c r="J197" s="31">
        <v>0</v>
      </c>
      <c r="K197" s="127">
        <v>1.2935000000000001</v>
      </c>
      <c r="L197" s="127">
        <v>0</v>
      </c>
      <c r="M197" s="85">
        <v>1.2273000000000001</v>
      </c>
      <c r="N197" s="85">
        <v>0.24</v>
      </c>
      <c r="O197" s="85">
        <f>N197+M197</f>
        <v>1.4673</v>
      </c>
      <c r="P197" s="85"/>
      <c r="Q197" s="127">
        <v>1.3949</v>
      </c>
      <c r="R197" s="127">
        <v>0</v>
      </c>
      <c r="S197" s="127">
        <f>1.3949+0.4001</f>
        <v>1.7949999999999999</v>
      </c>
      <c r="T197" s="127">
        <v>0</v>
      </c>
      <c r="U197" s="85">
        <v>1.6759999999999999</v>
      </c>
      <c r="V197" s="85">
        <v>0.40010000000000001</v>
      </c>
      <c r="W197" s="85">
        <f>V197+U197</f>
        <v>2.0760999999999998</v>
      </c>
      <c r="X197" s="85">
        <v>0</v>
      </c>
      <c r="Y197" s="85">
        <v>1.5892999999999999</v>
      </c>
      <c r="Z197" s="85">
        <v>0.307</v>
      </c>
      <c r="AA197" s="41">
        <f>SUM(Y197:Z197)</f>
        <v>1.8962999999999999</v>
      </c>
      <c r="AB197" s="85">
        <v>2.3260999999999998</v>
      </c>
      <c r="AC197" s="85">
        <v>0</v>
      </c>
      <c r="AD197" s="123">
        <f t="shared" si="115"/>
        <v>2.3260999999999998</v>
      </c>
      <c r="AE197" s="127">
        <v>2.8062999999999998</v>
      </c>
      <c r="AF197" s="127">
        <v>0</v>
      </c>
      <c r="AG197" s="123">
        <f t="shared" si="133"/>
        <v>2.8062999999999998</v>
      </c>
      <c r="AH197" s="127">
        <v>2.7993000000000001</v>
      </c>
      <c r="AI197" s="127">
        <v>0</v>
      </c>
      <c r="AJ197" s="123">
        <f t="shared" si="134"/>
        <v>2.7993000000000001</v>
      </c>
      <c r="AK197" s="127">
        <v>3.2502</v>
      </c>
      <c r="AL197" s="127">
        <v>0</v>
      </c>
      <c r="AM197" s="123">
        <f t="shared" si="135"/>
        <v>3.2502</v>
      </c>
      <c r="AN197" s="127">
        <v>4.1024000000000003</v>
      </c>
      <c r="AO197" s="127">
        <v>0</v>
      </c>
      <c r="AP197" s="123">
        <f t="shared" si="136"/>
        <v>4.1024000000000003</v>
      </c>
      <c r="AQ197" s="123">
        <v>3.8740999999999999</v>
      </c>
      <c r="AR197" s="123">
        <v>0</v>
      </c>
      <c r="AS197" s="123">
        <f t="shared" si="137"/>
        <v>3.8740999999999999</v>
      </c>
      <c r="AT197" s="127">
        <v>4.0053000000000001</v>
      </c>
      <c r="AU197" s="127">
        <v>0</v>
      </c>
      <c r="AV197" s="123">
        <f t="shared" si="138"/>
        <v>4.0053000000000001</v>
      </c>
      <c r="AW197" s="127">
        <v>4.0053000000000001</v>
      </c>
      <c r="AX197" s="127">
        <v>0</v>
      </c>
      <c r="AY197" s="123">
        <f t="shared" si="139"/>
        <v>4.0053000000000001</v>
      </c>
      <c r="AZ197" s="219">
        <v>4.3183999999999996</v>
      </c>
      <c r="BA197" s="219">
        <v>0</v>
      </c>
      <c r="BB197" s="226">
        <f t="shared" si="129"/>
        <v>4.3183999999999996</v>
      </c>
      <c r="BC197" s="226">
        <v>4.1155999999999997</v>
      </c>
      <c r="BD197" s="226">
        <v>0</v>
      </c>
      <c r="BE197" s="226">
        <f t="shared" si="130"/>
        <v>4.1155999999999997</v>
      </c>
      <c r="BF197" s="219">
        <v>4.4781000000000004</v>
      </c>
      <c r="BG197" s="219">
        <v>0</v>
      </c>
      <c r="BH197" s="226">
        <f t="shared" si="131"/>
        <v>4.4781000000000004</v>
      </c>
      <c r="BI197" s="219">
        <v>4.2230999999999996</v>
      </c>
      <c r="BJ197" s="219">
        <v>0</v>
      </c>
      <c r="BK197" s="221">
        <f t="shared" si="132"/>
        <v>4.2230999999999996</v>
      </c>
      <c r="BL197" s="221">
        <v>3.9260000000000002</v>
      </c>
      <c r="BM197" s="221">
        <v>0</v>
      </c>
      <c r="BN197" s="221">
        <f>SUM(BL197:BM197)</f>
        <v>3.9260000000000002</v>
      </c>
      <c r="BO197" s="219">
        <v>4.4793000000000003</v>
      </c>
      <c r="BP197" s="219">
        <v>0</v>
      </c>
      <c r="BQ197" s="221">
        <f>SUM(BO197:BP197)</f>
        <v>4.4793000000000003</v>
      </c>
      <c r="BR197" s="221">
        <v>4.17</v>
      </c>
      <c r="BS197" s="221">
        <v>0</v>
      </c>
      <c r="BT197" s="226">
        <f>SUM(BR197:BS197)</f>
        <v>4.17</v>
      </c>
      <c r="BU197" s="228">
        <v>4.1561000000000003</v>
      </c>
      <c r="BV197" s="228"/>
      <c r="BW197" s="226">
        <f>SUM(BU197:BV197)</f>
        <v>4.1561000000000003</v>
      </c>
      <c r="BX197" s="221">
        <v>4.5396000000000001</v>
      </c>
      <c r="BY197" s="221">
        <v>0</v>
      </c>
      <c r="BZ197" s="226">
        <f>SUM(BX197:BY197)</f>
        <v>4.5396000000000001</v>
      </c>
      <c r="CA197" s="216">
        <v>5.3070000000000004</v>
      </c>
      <c r="CB197" s="216"/>
      <c r="CC197" s="217">
        <f>SUM(CA197:CB197)</f>
        <v>5.3070000000000004</v>
      </c>
      <c r="CD197" s="216">
        <v>5.0133999999999999</v>
      </c>
      <c r="CE197" s="216"/>
      <c r="CF197" s="217">
        <f>SUM(CD197:CE197)</f>
        <v>5.0133999999999999</v>
      </c>
      <c r="CG197" s="216">
        <v>5.5660999999999996</v>
      </c>
      <c r="CH197" s="216"/>
      <c r="CI197" s="217">
        <f>SUM(CG197:CH197)</f>
        <v>5.5660999999999996</v>
      </c>
      <c r="CJ197" s="216">
        <v>5.4935</v>
      </c>
      <c r="CK197" s="216"/>
      <c r="CL197" s="217">
        <f>SUM(CJ197:CK197)</f>
        <v>5.4935</v>
      </c>
      <c r="CM197" s="216">
        <v>5.9366000000000003</v>
      </c>
      <c r="CN197" s="216"/>
      <c r="CO197" s="217">
        <f>SUM(CM197:CN197)</f>
        <v>5.9366000000000003</v>
      </c>
      <c r="CP197" s="216">
        <v>5.9565999999999999</v>
      </c>
      <c r="CQ197" s="216"/>
      <c r="CR197" s="217">
        <f>SUM(CP197:CQ197)</f>
        <v>5.9565999999999999</v>
      </c>
      <c r="GC197" s="120"/>
      <c r="GD197" s="120"/>
      <c r="GE197" s="120"/>
      <c r="GF197" s="120"/>
      <c r="GG197" s="120"/>
      <c r="GH197" s="120"/>
      <c r="GI197" s="120"/>
      <c r="GJ197" s="120"/>
      <c r="GK197" s="120"/>
      <c r="GL197" s="120"/>
      <c r="GM197" s="120"/>
      <c r="GN197" s="120"/>
      <c r="GO197" s="120"/>
      <c r="GP197" s="120"/>
      <c r="GQ197" s="120"/>
      <c r="GR197" s="120"/>
      <c r="GS197" s="120"/>
      <c r="GT197" s="120"/>
      <c r="GU197" s="120"/>
      <c r="GV197" s="120"/>
      <c r="GW197" s="120"/>
      <c r="GX197" s="120"/>
      <c r="GY197" s="120"/>
      <c r="GZ197" s="120"/>
      <c r="HA197" s="120"/>
      <c r="HB197" s="120"/>
      <c r="HC197" s="120"/>
      <c r="HD197" s="120"/>
      <c r="HE197" s="120"/>
      <c r="HF197" s="120"/>
      <c r="HG197" s="120"/>
      <c r="HH197" s="120"/>
      <c r="HI197" s="120"/>
      <c r="HJ197" s="120"/>
      <c r="HK197" s="120"/>
      <c r="HL197" s="120"/>
      <c r="HM197" s="120"/>
      <c r="HN197" s="120"/>
      <c r="HO197" s="120"/>
      <c r="HP197" s="120"/>
      <c r="HQ197" s="120"/>
      <c r="HR197" s="120"/>
      <c r="HS197" s="120"/>
      <c r="HT197" s="120"/>
      <c r="HU197" s="120"/>
      <c r="HV197" s="120"/>
      <c r="HW197" s="120"/>
      <c r="HX197" s="120"/>
      <c r="HY197" s="120"/>
      <c r="HZ197" s="120"/>
      <c r="IA197" s="120"/>
      <c r="IB197" s="120"/>
      <c r="IC197" s="120"/>
      <c r="ID197" s="120"/>
      <c r="IE197" s="120"/>
      <c r="IF197" s="120"/>
      <c r="IG197" s="120"/>
      <c r="IH197" s="120"/>
      <c r="II197" s="120"/>
      <c r="IJ197" s="120"/>
      <c r="IK197" s="120"/>
      <c r="IL197" s="120"/>
      <c r="IM197" s="120"/>
      <c r="IN197" s="120"/>
      <c r="IO197" s="120"/>
      <c r="IP197" s="120"/>
      <c r="IQ197" s="120"/>
      <c r="IR197" s="120"/>
      <c r="IS197" s="120"/>
      <c r="IT197" s="120"/>
      <c r="IU197" s="120"/>
      <c r="IV197" s="120"/>
      <c r="IW197" s="120"/>
      <c r="IX197" s="120"/>
      <c r="IY197" s="120"/>
      <c r="IZ197" s="120"/>
      <c r="JA197" s="120"/>
      <c r="JB197" s="120"/>
      <c r="JC197" s="120"/>
      <c r="JD197" s="120"/>
      <c r="JE197" s="120"/>
      <c r="JF197" s="120"/>
      <c r="JG197" s="120"/>
      <c r="JH197" s="120"/>
      <c r="JI197" s="120"/>
      <c r="JJ197" s="120"/>
      <c r="JK197" s="120"/>
      <c r="JL197" s="120"/>
      <c r="JM197" s="120"/>
      <c r="JN197" s="120"/>
      <c r="JO197" s="120"/>
      <c r="JP197" s="120"/>
      <c r="JQ197" s="120"/>
      <c r="JR197" s="120"/>
      <c r="JS197" s="120"/>
      <c r="JT197" s="120"/>
      <c r="JU197" s="120"/>
      <c r="JV197" s="120"/>
      <c r="JW197" s="120"/>
      <c r="JX197" s="120"/>
      <c r="JY197" s="120"/>
      <c r="JZ197" s="120"/>
      <c r="KA197" s="120"/>
      <c r="KB197" s="120"/>
      <c r="KC197" s="120"/>
      <c r="KD197" s="120"/>
      <c r="KE197" s="120"/>
      <c r="KF197" s="120"/>
      <c r="KG197" s="120"/>
      <c r="KH197" s="120"/>
      <c r="KI197" s="120"/>
      <c r="KJ197" s="120"/>
      <c r="KK197" s="120"/>
      <c r="KL197" s="120"/>
      <c r="KM197" s="120"/>
      <c r="KN197" s="120"/>
      <c r="KO197" s="120"/>
      <c r="KP197" s="120"/>
      <c r="KQ197" s="120"/>
      <c r="KR197" s="120"/>
      <c r="KS197" s="120"/>
      <c r="KT197" s="120"/>
      <c r="KU197" s="120"/>
      <c r="KV197" s="120"/>
      <c r="KW197" s="120"/>
      <c r="KX197" s="120"/>
      <c r="KY197" s="120"/>
      <c r="KZ197" s="120"/>
      <c r="LA197" s="120"/>
      <c r="LB197" s="120"/>
      <c r="LC197" s="120"/>
      <c r="LD197" s="120"/>
      <c r="LE197" s="120"/>
      <c r="LF197" s="120"/>
      <c r="LG197" s="120"/>
      <c r="LH197" s="120"/>
      <c r="LI197" s="120"/>
      <c r="LJ197" s="120"/>
      <c r="LK197" s="120"/>
      <c r="LL197" s="120"/>
      <c r="LM197" s="120"/>
      <c r="LN197" s="120"/>
      <c r="LO197" s="120"/>
      <c r="LP197" s="120"/>
      <c r="LQ197" s="120"/>
      <c r="LR197" s="120"/>
      <c r="LS197" s="120"/>
      <c r="LT197" s="120"/>
      <c r="LU197" s="120"/>
      <c r="LV197" s="120"/>
      <c r="LW197" s="120"/>
      <c r="LX197" s="120"/>
      <c r="LY197" s="120"/>
      <c r="LZ197" s="120"/>
      <c r="MA197" s="120"/>
      <c r="MB197" s="120"/>
      <c r="MC197" s="120"/>
      <c r="MD197" s="120"/>
      <c r="ME197" s="120"/>
      <c r="MF197" s="120"/>
      <c r="MG197" s="120"/>
      <c r="MH197" s="120"/>
      <c r="MI197" s="120"/>
      <c r="MJ197" s="120"/>
      <c r="MK197" s="120"/>
      <c r="ML197" s="120"/>
      <c r="MM197" s="120"/>
      <c r="MN197" s="120"/>
      <c r="MO197" s="120"/>
      <c r="MP197" s="120"/>
      <c r="MQ197" s="120"/>
      <c r="MR197" s="120"/>
      <c r="MS197" s="120"/>
      <c r="MT197" s="120"/>
      <c r="MU197" s="120"/>
      <c r="MV197" s="120"/>
      <c r="MW197" s="120"/>
      <c r="MX197" s="120"/>
      <c r="MY197" s="120"/>
      <c r="MZ197" s="120"/>
      <c r="NA197" s="120"/>
      <c r="NB197" s="120"/>
      <c r="NC197" s="120"/>
      <c r="ND197" s="120"/>
      <c r="NE197" s="120"/>
      <c r="NF197" s="120"/>
      <c r="NG197" s="120"/>
      <c r="NH197" s="120"/>
      <c r="NI197" s="120"/>
      <c r="NJ197" s="120"/>
      <c r="NK197" s="120"/>
      <c r="NL197" s="120"/>
      <c r="NM197" s="120"/>
      <c r="NN197" s="120"/>
      <c r="NO197" s="120"/>
      <c r="NP197" s="120"/>
      <c r="NQ197" s="120"/>
      <c r="NR197" s="120"/>
      <c r="NS197" s="120"/>
      <c r="NT197" s="120"/>
      <c r="NU197" s="120"/>
      <c r="NV197" s="120"/>
      <c r="NW197" s="120"/>
      <c r="NX197" s="120"/>
      <c r="NY197" s="120"/>
      <c r="NZ197" s="120"/>
      <c r="OA197" s="120"/>
      <c r="OB197" s="120"/>
      <c r="OC197" s="120"/>
      <c r="OD197" s="120"/>
      <c r="OE197" s="120"/>
      <c r="OF197" s="120"/>
      <c r="OG197" s="120"/>
      <c r="OH197" s="120"/>
      <c r="OI197" s="120"/>
      <c r="OJ197" s="120"/>
      <c r="OK197" s="120"/>
      <c r="OL197" s="120"/>
      <c r="OM197" s="120"/>
      <c r="ON197" s="120"/>
      <c r="OO197" s="120"/>
      <c r="OP197" s="120"/>
      <c r="OQ197" s="120"/>
      <c r="OR197" s="120"/>
      <c r="OS197" s="120"/>
      <c r="OT197" s="120"/>
      <c r="OU197" s="120"/>
      <c r="OV197" s="120"/>
      <c r="OW197" s="120"/>
      <c r="OX197" s="120"/>
      <c r="OY197" s="120"/>
      <c r="OZ197" s="120"/>
      <c r="PA197" s="120"/>
      <c r="PB197" s="120"/>
      <c r="PC197" s="120"/>
      <c r="PD197" s="120"/>
      <c r="PE197" s="120"/>
      <c r="PF197" s="120"/>
      <c r="PG197" s="120"/>
      <c r="PH197" s="120"/>
      <c r="PI197" s="120"/>
      <c r="PJ197" s="120"/>
      <c r="PK197" s="120"/>
      <c r="PL197" s="120"/>
      <c r="PM197" s="120"/>
      <c r="PN197" s="120"/>
      <c r="PO197" s="120"/>
      <c r="PP197" s="120"/>
      <c r="PQ197" s="120"/>
      <c r="PR197" s="120"/>
      <c r="PS197" s="120"/>
      <c r="PT197" s="120"/>
      <c r="PU197" s="120"/>
      <c r="PV197" s="120"/>
      <c r="PW197" s="120"/>
      <c r="PX197" s="120"/>
      <c r="PY197" s="120"/>
      <c r="PZ197" s="120"/>
      <c r="QA197" s="120"/>
      <c r="QB197" s="120"/>
      <c r="QC197" s="120"/>
      <c r="QD197" s="120"/>
      <c r="QE197" s="120"/>
      <c r="QF197" s="120"/>
      <c r="QG197" s="120"/>
      <c r="QH197" s="120"/>
      <c r="QI197" s="120"/>
      <c r="QJ197" s="120"/>
      <c r="QK197" s="120"/>
      <c r="QL197" s="120"/>
      <c r="QM197" s="120"/>
      <c r="QN197" s="120"/>
      <c r="QO197" s="120"/>
      <c r="QP197" s="120"/>
      <c r="QQ197" s="120"/>
      <c r="QR197" s="120"/>
      <c r="QS197" s="120"/>
      <c r="QT197" s="120"/>
      <c r="QU197" s="120"/>
      <c r="QV197" s="120"/>
      <c r="QW197" s="120"/>
      <c r="QX197" s="120"/>
      <c r="QY197" s="120"/>
      <c r="QZ197" s="120"/>
      <c r="RA197" s="120"/>
      <c r="RB197" s="120"/>
      <c r="RC197" s="120"/>
      <c r="RD197" s="120"/>
      <c r="RE197" s="120"/>
      <c r="RF197" s="120"/>
      <c r="RG197" s="120"/>
      <c r="RH197" s="120"/>
      <c r="RI197" s="120"/>
      <c r="RJ197" s="120"/>
      <c r="RK197" s="120"/>
      <c r="RL197" s="120"/>
      <c r="RM197" s="120"/>
      <c r="RN197" s="120"/>
      <c r="RO197" s="120"/>
      <c r="RP197" s="120"/>
      <c r="RQ197" s="120"/>
      <c r="RR197" s="120"/>
      <c r="RS197" s="120"/>
      <c r="RT197" s="120"/>
      <c r="RU197" s="120"/>
      <c r="RV197" s="120"/>
      <c r="RW197" s="120"/>
      <c r="RX197" s="120"/>
      <c r="RY197" s="120"/>
      <c r="RZ197" s="120"/>
      <c r="SA197" s="120"/>
      <c r="SB197" s="120"/>
      <c r="SC197" s="120"/>
      <c r="SD197" s="120"/>
      <c r="SE197" s="120"/>
      <c r="SF197" s="120"/>
      <c r="SG197" s="120"/>
      <c r="SH197" s="120"/>
      <c r="SI197" s="120"/>
      <c r="SJ197" s="120"/>
      <c r="SK197" s="120"/>
      <c r="SL197" s="120"/>
      <c r="SM197" s="120"/>
      <c r="SN197" s="120"/>
      <c r="SO197" s="120"/>
      <c r="SP197" s="120"/>
      <c r="SQ197" s="120"/>
      <c r="SR197" s="120"/>
      <c r="SS197" s="120"/>
      <c r="ST197" s="120"/>
      <c r="SU197" s="120"/>
      <c r="SV197" s="120"/>
      <c r="SW197" s="120"/>
      <c r="SX197" s="120"/>
      <c r="SY197" s="120"/>
      <c r="SZ197" s="120"/>
      <c r="TA197" s="120"/>
      <c r="TB197" s="120"/>
      <c r="TC197" s="120"/>
      <c r="TD197" s="120"/>
      <c r="TE197" s="120"/>
      <c r="TF197" s="120"/>
      <c r="TG197" s="120"/>
      <c r="TH197" s="120"/>
      <c r="TI197" s="120"/>
      <c r="TJ197" s="120"/>
      <c r="TK197" s="120"/>
      <c r="TL197" s="120"/>
      <c r="TM197" s="120"/>
      <c r="TN197" s="120"/>
      <c r="TO197" s="120"/>
      <c r="TP197" s="120"/>
      <c r="TQ197" s="120"/>
      <c r="TR197" s="120"/>
      <c r="TS197" s="120"/>
      <c r="TT197" s="120"/>
      <c r="TU197" s="120"/>
      <c r="TV197" s="120"/>
      <c r="TW197" s="120"/>
      <c r="TX197" s="120"/>
      <c r="TY197" s="120"/>
      <c r="TZ197" s="120"/>
      <c r="UA197" s="120"/>
      <c r="UB197" s="120"/>
      <c r="UC197" s="120"/>
      <c r="UD197" s="120"/>
      <c r="UE197" s="120"/>
      <c r="UF197" s="120"/>
      <c r="UG197" s="120"/>
    </row>
    <row r="198" spans="1:553" x14ac:dyDescent="0.25">
      <c r="A198" s="162" t="s">
        <v>120</v>
      </c>
      <c r="B198" s="31"/>
      <c r="C198" s="31"/>
      <c r="D198" s="31"/>
      <c r="E198" s="31"/>
      <c r="F198" s="31"/>
      <c r="G198" s="31"/>
      <c r="H198" s="31"/>
      <c r="I198" s="31"/>
      <c r="J198" s="31"/>
      <c r="K198" s="127"/>
      <c r="L198" s="127"/>
      <c r="M198" s="85"/>
      <c r="N198" s="85"/>
      <c r="O198" s="85"/>
      <c r="P198" s="85"/>
      <c r="Q198" s="127">
        <v>0</v>
      </c>
      <c r="R198" s="127">
        <v>0</v>
      </c>
      <c r="S198" s="127"/>
      <c r="T198" s="127">
        <v>0</v>
      </c>
      <c r="U198" s="85"/>
      <c r="V198" s="85"/>
      <c r="W198" s="85"/>
      <c r="X198" s="85"/>
      <c r="Y198" s="85"/>
      <c r="Z198" s="85"/>
      <c r="AA198" s="41"/>
      <c r="AB198" s="85"/>
      <c r="AC198" s="85"/>
      <c r="AD198" s="127"/>
      <c r="AE198" s="216"/>
      <c r="AF198" s="216"/>
      <c r="AG198" s="217"/>
      <c r="AH198" s="216"/>
      <c r="AI198" s="216"/>
      <c r="AJ198" s="217"/>
      <c r="AK198" s="216"/>
      <c r="AL198" s="216"/>
      <c r="AM198" s="217"/>
      <c r="AN198" s="216"/>
      <c r="AO198" s="216"/>
      <c r="AP198" s="217"/>
      <c r="AQ198" s="217"/>
      <c r="AR198" s="217"/>
      <c r="AS198" s="217"/>
      <c r="AT198" s="216"/>
      <c r="AU198" s="216"/>
      <c r="AV198" s="217"/>
      <c r="AW198" s="216"/>
      <c r="AX198" s="216"/>
      <c r="AY198" s="217"/>
      <c r="AZ198" s="216"/>
      <c r="BA198" s="216"/>
      <c r="BB198" s="217"/>
      <c r="BC198" s="217"/>
      <c r="BD198" s="217"/>
      <c r="BE198" s="217"/>
      <c r="BF198" s="216"/>
      <c r="BG198" s="216"/>
      <c r="BH198" s="217"/>
      <c r="BI198" s="216"/>
      <c r="BJ198" s="216"/>
      <c r="BK198" s="217"/>
      <c r="BL198" s="216"/>
      <c r="BM198" s="216"/>
      <c r="BN198" s="217"/>
      <c r="BO198" s="216"/>
      <c r="BP198" s="216"/>
      <c r="BQ198" s="217"/>
      <c r="BR198" s="216"/>
      <c r="BS198" s="216"/>
      <c r="BT198" s="217"/>
      <c r="BU198" s="216"/>
      <c r="BV198" s="216"/>
      <c r="BW198" s="217"/>
      <c r="BX198" s="216"/>
      <c r="BY198" s="216"/>
      <c r="BZ198" s="217"/>
      <c r="CA198" s="216"/>
      <c r="CB198" s="216"/>
      <c r="CC198" s="217"/>
      <c r="CD198" s="216"/>
      <c r="CE198" s="216"/>
      <c r="CF198" s="216"/>
      <c r="CG198" s="216"/>
      <c r="CH198" s="216"/>
      <c r="CI198" s="217"/>
      <c r="CJ198" s="216"/>
      <c r="CK198" s="216"/>
      <c r="CL198" s="216"/>
      <c r="CM198" s="216"/>
      <c r="CN198" s="216"/>
      <c r="CO198" s="216"/>
      <c r="CP198" s="216"/>
      <c r="CQ198" s="216"/>
      <c r="CR198" s="216"/>
      <c r="GC198" s="120"/>
      <c r="GD198" s="120"/>
      <c r="GE198" s="120"/>
      <c r="GF198" s="120"/>
      <c r="GG198" s="120"/>
      <c r="GH198" s="120"/>
      <c r="GI198" s="120"/>
      <c r="GJ198" s="120"/>
      <c r="GK198" s="120"/>
      <c r="GL198" s="120"/>
      <c r="GM198" s="120"/>
      <c r="GN198" s="120"/>
      <c r="GO198" s="120"/>
      <c r="GP198" s="120"/>
      <c r="GQ198" s="120"/>
      <c r="GR198" s="120"/>
      <c r="GS198" s="120"/>
      <c r="GT198" s="120"/>
      <c r="GU198" s="120"/>
      <c r="GV198" s="120"/>
      <c r="GW198" s="120"/>
      <c r="GX198" s="120"/>
      <c r="GY198" s="120"/>
      <c r="GZ198" s="120"/>
      <c r="HA198" s="120"/>
      <c r="HB198" s="120"/>
      <c r="HC198" s="120"/>
      <c r="HD198" s="120"/>
      <c r="HE198" s="120"/>
      <c r="HF198" s="120"/>
      <c r="HG198" s="120"/>
      <c r="HH198" s="120"/>
      <c r="HI198" s="120"/>
      <c r="HJ198" s="120"/>
      <c r="HK198" s="120"/>
      <c r="HL198" s="120"/>
      <c r="HM198" s="120"/>
      <c r="HN198" s="120"/>
      <c r="HO198" s="120"/>
      <c r="HP198" s="120"/>
      <c r="HQ198" s="120"/>
      <c r="HR198" s="120"/>
      <c r="HS198" s="120"/>
      <c r="HT198" s="120"/>
      <c r="HU198" s="120"/>
      <c r="HV198" s="120"/>
      <c r="HW198" s="120"/>
      <c r="HX198" s="120"/>
      <c r="HY198" s="120"/>
      <c r="HZ198" s="120"/>
      <c r="IA198" s="120"/>
      <c r="IB198" s="120"/>
      <c r="IC198" s="120"/>
      <c r="ID198" s="120"/>
      <c r="IE198" s="120"/>
      <c r="IF198" s="120"/>
      <c r="IG198" s="120"/>
      <c r="IH198" s="120"/>
      <c r="II198" s="120"/>
      <c r="IJ198" s="120"/>
      <c r="IK198" s="120"/>
      <c r="IL198" s="120"/>
      <c r="IM198" s="120"/>
      <c r="IN198" s="120"/>
      <c r="IO198" s="120"/>
      <c r="IP198" s="120"/>
      <c r="IQ198" s="120"/>
      <c r="IR198" s="120"/>
      <c r="IS198" s="120"/>
      <c r="IT198" s="120"/>
      <c r="IU198" s="120"/>
      <c r="IV198" s="120"/>
      <c r="IW198" s="120"/>
      <c r="IX198" s="120"/>
      <c r="IY198" s="120"/>
      <c r="IZ198" s="120"/>
      <c r="JA198" s="120"/>
      <c r="JB198" s="120"/>
      <c r="JC198" s="120"/>
      <c r="JD198" s="120"/>
      <c r="JE198" s="120"/>
      <c r="JF198" s="120"/>
      <c r="JG198" s="120"/>
      <c r="JH198" s="120"/>
      <c r="JI198" s="120"/>
      <c r="JJ198" s="120"/>
      <c r="JK198" s="120"/>
      <c r="JL198" s="120"/>
      <c r="JM198" s="120"/>
      <c r="JN198" s="120"/>
      <c r="JO198" s="120"/>
      <c r="JP198" s="120"/>
      <c r="JQ198" s="120"/>
      <c r="JR198" s="120"/>
      <c r="JS198" s="120"/>
      <c r="JT198" s="120"/>
      <c r="JU198" s="120"/>
      <c r="JV198" s="120"/>
      <c r="JW198" s="120"/>
      <c r="JX198" s="120"/>
      <c r="JY198" s="120"/>
      <c r="JZ198" s="120"/>
      <c r="KA198" s="120"/>
      <c r="KB198" s="120"/>
      <c r="KC198" s="120"/>
      <c r="KD198" s="120"/>
      <c r="KE198" s="120"/>
      <c r="KF198" s="120"/>
      <c r="KG198" s="120"/>
      <c r="KH198" s="120"/>
      <c r="KI198" s="120"/>
      <c r="KJ198" s="120"/>
      <c r="KK198" s="120"/>
      <c r="KL198" s="120"/>
      <c r="KM198" s="120"/>
      <c r="KN198" s="120"/>
      <c r="KO198" s="120"/>
      <c r="KP198" s="120"/>
      <c r="KQ198" s="120"/>
      <c r="KR198" s="120"/>
      <c r="KS198" s="120"/>
      <c r="KT198" s="120"/>
      <c r="KU198" s="120"/>
      <c r="KV198" s="120"/>
      <c r="KW198" s="120"/>
      <c r="KX198" s="120"/>
      <c r="KY198" s="120"/>
      <c r="KZ198" s="120"/>
      <c r="LA198" s="120"/>
      <c r="LB198" s="120"/>
      <c r="LC198" s="120"/>
      <c r="LD198" s="120"/>
      <c r="LE198" s="120"/>
      <c r="LF198" s="120"/>
      <c r="LG198" s="120"/>
      <c r="LH198" s="120"/>
      <c r="LI198" s="120"/>
      <c r="LJ198" s="120"/>
      <c r="LK198" s="120"/>
      <c r="LL198" s="120"/>
      <c r="LM198" s="120"/>
      <c r="LN198" s="120"/>
      <c r="LO198" s="120"/>
      <c r="LP198" s="120"/>
      <c r="LQ198" s="120"/>
      <c r="LR198" s="120"/>
      <c r="LS198" s="120"/>
      <c r="LT198" s="120"/>
      <c r="LU198" s="120"/>
      <c r="LV198" s="120"/>
      <c r="LW198" s="120"/>
      <c r="LX198" s="120"/>
      <c r="LY198" s="120"/>
      <c r="LZ198" s="120"/>
      <c r="MA198" s="120"/>
      <c r="MB198" s="120"/>
      <c r="MC198" s="120"/>
      <c r="MD198" s="120"/>
      <c r="ME198" s="120"/>
      <c r="MF198" s="120"/>
      <c r="MG198" s="120"/>
      <c r="MH198" s="120"/>
      <c r="MI198" s="120"/>
      <c r="MJ198" s="120"/>
      <c r="MK198" s="120"/>
      <c r="ML198" s="120"/>
      <c r="MM198" s="120"/>
      <c r="MN198" s="120"/>
      <c r="MO198" s="120"/>
      <c r="MP198" s="120"/>
      <c r="MQ198" s="120"/>
      <c r="MR198" s="120"/>
      <c r="MS198" s="120"/>
      <c r="MT198" s="120"/>
      <c r="MU198" s="120"/>
      <c r="MV198" s="120"/>
      <c r="MW198" s="120"/>
      <c r="MX198" s="120"/>
      <c r="MY198" s="120"/>
      <c r="MZ198" s="120"/>
      <c r="NA198" s="120"/>
      <c r="NB198" s="120"/>
      <c r="NC198" s="120"/>
      <c r="ND198" s="120"/>
      <c r="NE198" s="120"/>
      <c r="NF198" s="120"/>
      <c r="NG198" s="120"/>
      <c r="NH198" s="120"/>
      <c r="NI198" s="120"/>
      <c r="NJ198" s="120"/>
      <c r="NK198" s="120"/>
      <c r="NL198" s="120"/>
      <c r="NM198" s="120"/>
      <c r="NN198" s="120"/>
      <c r="NO198" s="120"/>
      <c r="NP198" s="120"/>
      <c r="NQ198" s="120"/>
      <c r="NR198" s="120"/>
      <c r="NS198" s="120"/>
      <c r="NT198" s="120"/>
      <c r="NU198" s="120"/>
      <c r="NV198" s="120"/>
      <c r="NW198" s="120"/>
      <c r="NX198" s="120"/>
      <c r="NY198" s="120"/>
      <c r="NZ198" s="120"/>
      <c r="OA198" s="120"/>
      <c r="OB198" s="120"/>
      <c r="OC198" s="120"/>
      <c r="OD198" s="120"/>
      <c r="OE198" s="120"/>
      <c r="OF198" s="120"/>
      <c r="OG198" s="120"/>
      <c r="OH198" s="120"/>
      <c r="OI198" s="120"/>
      <c r="OJ198" s="120"/>
      <c r="OK198" s="120"/>
      <c r="OL198" s="120"/>
      <c r="OM198" s="120"/>
      <c r="ON198" s="120"/>
      <c r="OO198" s="120"/>
      <c r="OP198" s="120"/>
      <c r="OQ198" s="120"/>
      <c r="OR198" s="120"/>
      <c r="OS198" s="120"/>
      <c r="OT198" s="120"/>
      <c r="OU198" s="120"/>
      <c r="OV198" s="120"/>
      <c r="OW198" s="120"/>
      <c r="OX198" s="120"/>
      <c r="OY198" s="120"/>
      <c r="OZ198" s="120"/>
      <c r="PA198" s="120"/>
      <c r="PB198" s="120"/>
      <c r="PC198" s="120"/>
      <c r="PD198" s="120"/>
      <c r="PE198" s="120"/>
      <c r="PF198" s="120"/>
      <c r="PG198" s="120"/>
      <c r="PH198" s="120"/>
      <c r="PI198" s="120"/>
      <c r="PJ198" s="120"/>
      <c r="PK198" s="120"/>
      <c r="PL198" s="120"/>
      <c r="PM198" s="120"/>
      <c r="PN198" s="120"/>
      <c r="PO198" s="120"/>
      <c r="PP198" s="120"/>
      <c r="PQ198" s="120"/>
      <c r="PR198" s="120"/>
      <c r="PS198" s="120"/>
      <c r="PT198" s="120"/>
      <c r="PU198" s="120"/>
      <c r="PV198" s="120"/>
      <c r="PW198" s="120"/>
      <c r="PX198" s="120"/>
      <c r="PY198" s="120"/>
      <c r="PZ198" s="120"/>
      <c r="QA198" s="120"/>
      <c r="QB198" s="120"/>
      <c r="QC198" s="120"/>
      <c r="QD198" s="120"/>
      <c r="QE198" s="120"/>
      <c r="QF198" s="120"/>
      <c r="QG198" s="120"/>
      <c r="QH198" s="120"/>
      <c r="QI198" s="120"/>
      <c r="QJ198" s="120"/>
      <c r="QK198" s="120"/>
      <c r="QL198" s="120"/>
      <c r="QM198" s="120"/>
      <c r="QN198" s="120"/>
      <c r="QO198" s="120"/>
      <c r="QP198" s="120"/>
      <c r="QQ198" s="120"/>
      <c r="QR198" s="120"/>
      <c r="QS198" s="120"/>
      <c r="QT198" s="120"/>
      <c r="QU198" s="120"/>
      <c r="QV198" s="120"/>
      <c r="QW198" s="120"/>
      <c r="QX198" s="120"/>
      <c r="QY198" s="120"/>
      <c r="QZ198" s="120"/>
      <c r="RA198" s="120"/>
      <c r="RB198" s="120"/>
      <c r="RC198" s="120"/>
      <c r="RD198" s="120"/>
      <c r="RE198" s="120"/>
      <c r="RF198" s="120"/>
      <c r="RG198" s="120"/>
      <c r="RH198" s="120"/>
      <c r="RI198" s="120"/>
      <c r="RJ198" s="120"/>
      <c r="RK198" s="120"/>
      <c r="RL198" s="120"/>
      <c r="RM198" s="120"/>
      <c r="RN198" s="120"/>
      <c r="RO198" s="120"/>
      <c r="RP198" s="120"/>
      <c r="RQ198" s="120"/>
      <c r="RR198" s="120"/>
      <c r="RS198" s="120"/>
      <c r="RT198" s="120"/>
      <c r="RU198" s="120"/>
      <c r="RV198" s="120"/>
      <c r="RW198" s="120"/>
      <c r="RX198" s="120"/>
      <c r="RY198" s="120"/>
      <c r="RZ198" s="120"/>
      <c r="SA198" s="120"/>
      <c r="SB198" s="120"/>
      <c r="SC198" s="120"/>
      <c r="SD198" s="120"/>
      <c r="SE198" s="120"/>
      <c r="SF198" s="120"/>
      <c r="SG198" s="120"/>
      <c r="SH198" s="120"/>
      <c r="SI198" s="120"/>
      <c r="SJ198" s="120"/>
      <c r="SK198" s="120"/>
      <c r="SL198" s="120"/>
      <c r="SM198" s="120"/>
      <c r="SN198" s="120"/>
      <c r="SO198" s="120"/>
      <c r="SP198" s="120"/>
      <c r="SQ198" s="120"/>
      <c r="SR198" s="120"/>
      <c r="SS198" s="120"/>
      <c r="ST198" s="120"/>
      <c r="SU198" s="120"/>
      <c r="SV198" s="120"/>
      <c r="SW198" s="120"/>
      <c r="SX198" s="120"/>
      <c r="SY198" s="120"/>
      <c r="SZ198" s="120"/>
      <c r="TA198" s="120"/>
      <c r="TB198" s="120"/>
      <c r="TC198" s="120"/>
      <c r="TD198" s="120"/>
      <c r="TE198" s="120"/>
      <c r="TF198" s="120"/>
      <c r="TG198" s="120"/>
      <c r="TH198" s="120"/>
      <c r="TI198" s="120"/>
      <c r="TJ198" s="120"/>
      <c r="TK198" s="120"/>
      <c r="TL198" s="120"/>
      <c r="TM198" s="120"/>
      <c r="TN198" s="120"/>
      <c r="TO198" s="120"/>
      <c r="TP198" s="120"/>
      <c r="TQ198" s="120"/>
      <c r="TR198" s="120"/>
      <c r="TS198" s="120"/>
      <c r="TT198" s="120"/>
      <c r="TU198" s="120"/>
      <c r="TV198" s="120"/>
      <c r="TW198" s="120"/>
      <c r="TX198" s="120"/>
      <c r="TY198" s="120"/>
      <c r="TZ198" s="120"/>
      <c r="UA198" s="120"/>
      <c r="UB198" s="120"/>
      <c r="UC198" s="120"/>
      <c r="UD198" s="120"/>
      <c r="UE198" s="120"/>
      <c r="UF198" s="120"/>
      <c r="UG198" s="120"/>
    </row>
    <row r="199" spans="1:553" x14ac:dyDescent="0.25">
      <c r="A199" s="162" t="s">
        <v>121</v>
      </c>
      <c r="B199" s="31">
        <v>4.5699999999999998E-2</v>
      </c>
      <c r="C199" s="31">
        <v>0</v>
      </c>
      <c r="D199" s="31">
        <v>4.5699999999999998E-2</v>
      </c>
      <c r="E199" s="31">
        <v>0.03</v>
      </c>
      <c r="F199" s="31">
        <v>0</v>
      </c>
      <c r="G199" s="31">
        <v>0.03</v>
      </c>
      <c r="H199" s="31">
        <v>0</v>
      </c>
      <c r="I199" s="31">
        <v>0.05</v>
      </c>
      <c r="J199" s="31">
        <v>0</v>
      </c>
      <c r="K199" s="127">
        <v>0.05</v>
      </c>
      <c r="L199" s="127">
        <v>0</v>
      </c>
      <c r="M199" s="85">
        <v>4.5699999999999998E-2</v>
      </c>
      <c r="N199" s="85">
        <v>0</v>
      </c>
      <c r="O199" s="85">
        <f>N199+M199</f>
        <v>4.5699999999999998E-2</v>
      </c>
      <c r="P199" s="85"/>
      <c r="Q199" s="127">
        <v>0</v>
      </c>
      <c r="R199" s="127">
        <v>0</v>
      </c>
      <c r="S199" s="127">
        <v>0</v>
      </c>
      <c r="T199" s="127">
        <v>0</v>
      </c>
      <c r="U199" s="85">
        <v>0</v>
      </c>
      <c r="V199" s="85">
        <v>0</v>
      </c>
      <c r="W199" s="85">
        <v>0</v>
      </c>
      <c r="X199" s="85">
        <v>0</v>
      </c>
      <c r="Y199" s="85"/>
      <c r="Z199" s="85"/>
      <c r="AA199" s="41"/>
      <c r="AB199" s="85">
        <v>0</v>
      </c>
      <c r="AC199" s="85">
        <v>0</v>
      </c>
      <c r="AD199" s="123">
        <f t="shared" si="115"/>
        <v>0</v>
      </c>
      <c r="AE199" s="127"/>
      <c r="AF199" s="127"/>
      <c r="AG199" s="123"/>
      <c r="AH199" s="127">
        <v>0</v>
      </c>
      <c r="AI199" s="127">
        <v>0</v>
      </c>
      <c r="AJ199" s="123">
        <f t="shared" si="134"/>
        <v>0</v>
      </c>
      <c r="AK199" s="127"/>
      <c r="AL199" s="127"/>
      <c r="AM199" s="123">
        <f t="shared" si="135"/>
        <v>0</v>
      </c>
      <c r="AN199" s="127">
        <v>0</v>
      </c>
      <c r="AO199" s="127">
        <v>0</v>
      </c>
      <c r="AP199" s="123">
        <f t="shared" si="136"/>
        <v>0</v>
      </c>
      <c r="AQ199" s="123">
        <v>0</v>
      </c>
      <c r="AR199" s="123">
        <v>0</v>
      </c>
      <c r="AS199" s="123">
        <v>0</v>
      </c>
      <c r="AT199" s="127">
        <v>0</v>
      </c>
      <c r="AU199" s="127">
        <v>0</v>
      </c>
      <c r="AV199" s="123">
        <f t="shared" si="138"/>
        <v>0</v>
      </c>
      <c r="AW199" s="127">
        <v>0</v>
      </c>
      <c r="AX199" s="127">
        <v>0</v>
      </c>
      <c r="AY199" s="123">
        <f>SUM(AW199:AX199)</f>
        <v>0</v>
      </c>
      <c r="AZ199" s="127">
        <v>0</v>
      </c>
      <c r="BA199" s="127">
        <v>0</v>
      </c>
      <c r="BB199" s="123">
        <f>SUM(AZ199:BA199)</f>
        <v>0</v>
      </c>
      <c r="BC199" s="127">
        <v>0</v>
      </c>
      <c r="BD199" s="127">
        <v>0</v>
      </c>
      <c r="BE199" s="123">
        <f>SUM(BC199:BD199)</f>
        <v>0</v>
      </c>
      <c r="BF199" s="127">
        <v>0</v>
      </c>
      <c r="BG199" s="127">
        <v>0</v>
      </c>
      <c r="BH199" s="123">
        <f>SUM(BF199:BG199)</f>
        <v>0</v>
      </c>
      <c r="BI199" s="127">
        <v>0</v>
      </c>
      <c r="BJ199" s="127">
        <v>0</v>
      </c>
      <c r="BK199" s="123">
        <f>SUM(BI199:BJ199)</f>
        <v>0</v>
      </c>
      <c r="BL199" s="140"/>
      <c r="BM199" s="140"/>
      <c r="BN199" s="140"/>
      <c r="BO199" s="142">
        <v>0</v>
      </c>
      <c r="BP199" s="142">
        <v>0</v>
      </c>
      <c r="BQ199" s="140">
        <f>SUM(BO199:BP199)</f>
        <v>0</v>
      </c>
      <c r="BR199" s="143"/>
      <c r="BS199" s="143"/>
      <c r="BT199" s="147"/>
      <c r="BU199" s="143"/>
      <c r="BV199" s="143"/>
      <c r="BW199" s="147"/>
      <c r="BX199" s="143"/>
      <c r="BY199" s="143"/>
      <c r="BZ199" s="147"/>
      <c r="CA199" s="147"/>
      <c r="CB199" s="147"/>
      <c r="CC199" s="147"/>
      <c r="CD199" s="147"/>
      <c r="CE199" s="147"/>
      <c r="CF199" s="147"/>
      <c r="CG199" s="147"/>
      <c r="CH199" s="147"/>
      <c r="CI199" s="147"/>
      <c r="CJ199" s="147"/>
      <c r="CK199" s="147"/>
      <c r="CL199" s="147"/>
      <c r="CM199" s="147"/>
      <c r="CN199" s="147"/>
      <c r="CO199" s="147"/>
      <c r="CP199" s="147"/>
      <c r="CQ199" s="147"/>
      <c r="CR199" s="147"/>
      <c r="GC199" s="120"/>
      <c r="GD199" s="120"/>
      <c r="GE199" s="120"/>
      <c r="GF199" s="120"/>
      <c r="GG199" s="120"/>
      <c r="GH199" s="120"/>
      <c r="GI199" s="120"/>
      <c r="GJ199" s="120"/>
      <c r="GK199" s="120"/>
      <c r="GL199" s="120"/>
      <c r="GM199" s="120"/>
      <c r="GN199" s="120"/>
      <c r="GO199" s="120"/>
      <c r="GP199" s="120"/>
      <c r="GQ199" s="120"/>
      <c r="GR199" s="120"/>
      <c r="GS199" s="120"/>
      <c r="GT199" s="120"/>
      <c r="GU199" s="120"/>
      <c r="GV199" s="120"/>
      <c r="GW199" s="120"/>
      <c r="GX199" s="120"/>
      <c r="GY199" s="120"/>
      <c r="GZ199" s="120"/>
      <c r="HA199" s="120"/>
      <c r="HB199" s="120"/>
      <c r="HC199" s="120"/>
      <c r="HD199" s="120"/>
      <c r="HE199" s="120"/>
      <c r="HF199" s="120"/>
      <c r="HG199" s="120"/>
      <c r="HH199" s="120"/>
      <c r="HI199" s="120"/>
      <c r="HJ199" s="120"/>
      <c r="HK199" s="120"/>
      <c r="HL199" s="120"/>
      <c r="HM199" s="120"/>
      <c r="HN199" s="120"/>
      <c r="HO199" s="120"/>
      <c r="HP199" s="120"/>
      <c r="HQ199" s="120"/>
      <c r="HR199" s="120"/>
      <c r="HS199" s="120"/>
      <c r="HT199" s="120"/>
      <c r="HU199" s="120"/>
      <c r="HV199" s="120"/>
      <c r="HW199" s="120"/>
      <c r="HX199" s="120"/>
      <c r="HY199" s="120"/>
      <c r="HZ199" s="120"/>
      <c r="IA199" s="120"/>
      <c r="IB199" s="120"/>
      <c r="IC199" s="120"/>
      <c r="ID199" s="120"/>
      <c r="IE199" s="120"/>
      <c r="IF199" s="120"/>
      <c r="IG199" s="120"/>
      <c r="IH199" s="120"/>
      <c r="II199" s="120"/>
      <c r="IJ199" s="120"/>
      <c r="IK199" s="120"/>
      <c r="IL199" s="120"/>
      <c r="IM199" s="120"/>
      <c r="IN199" s="120"/>
      <c r="IO199" s="120"/>
      <c r="IP199" s="120"/>
      <c r="IQ199" s="120"/>
      <c r="IR199" s="120"/>
      <c r="IS199" s="120"/>
      <c r="IT199" s="120"/>
      <c r="IU199" s="120"/>
      <c r="IV199" s="120"/>
      <c r="IW199" s="120"/>
      <c r="IX199" s="120"/>
      <c r="IY199" s="120"/>
      <c r="IZ199" s="120"/>
      <c r="JA199" s="120"/>
      <c r="JB199" s="120"/>
      <c r="JC199" s="120"/>
      <c r="JD199" s="120"/>
      <c r="JE199" s="120"/>
      <c r="JF199" s="120"/>
      <c r="JG199" s="120"/>
      <c r="JH199" s="120"/>
      <c r="JI199" s="120"/>
      <c r="JJ199" s="120"/>
      <c r="JK199" s="120"/>
      <c r="JL199" s="120"/>
      <c r="JM199" s="120"/>
      <c r="JN199" s="120"/>
      <c r="JO199" s="120"/>
      <c r="JP199" s="120"/>
      <c r="JQ199" s="120"/>
      <c r="JR199" s="120"/>
      <c r="JS199" s="120"/>
      <c r="JT199" s="120"/>
      <c r="JU199" s="120"/>
      <c r="JV199" s="120"/>
      <c r="JW199" s="120"/>
      <c r="JX199" s="120"/>
      <c r="JY199" s="120"/>
      <c r="JZ199" s="120"/>
      <c r="KA199" s="120"/>
      <c r="KB199" s="120"/>
      <c r="KC199" s="120"/>
      <c r="KD199" s="120"/>
      <c r="KE199" s="120"/>
      <c r="KF199" s="120"/>
      <c r="KG199" s="120"/>
      <c r="KH199" s="120"/>
      <c r="KI199" s="120"/>
      <c r="KJ199" s="120"/>
      <c r="KK199" s="120"/>
      <c r="KL199" s="120"/>
      <c r="KM199" s="120"/>
      <c r="KN199" s="120"/>
      <c r="KO199" s="120"/>
      <c r="KP199" s="120"/>
      <c r="KQ199" s="120"/>
      <c r="KR199" s="120"/>
      <c r="KS199" s="120"/>
      <c r="KT199" s="120"/>
      <c r="KU199" s="120"/>
      <c r="KV199" s="120"/>
      <c r="KW199" s="120"/>
      <c r="KX199" s="120"/>
      <c r="KY199" s="120"/>
      <c r="KZ199" s="120"/>
      <c r="LA199" s="120"/>
      <c r="LB199" s="120"/>
      <c r="LC199" s="120"/>
      <c r="LD199" s="120"/>
      <c r="LE199" s="120"/>
      <c r="LF199" s="120"/>
      <c r="LG199" s="120"/>
      <c r="LH199" s="120"/>
      <c r="LI199" s="120"/>
      <c r="LJ199" s="120"/>
      <c r="LK199" s="120"/>
      <c r="LL199" s="120"/>
      <c r="LM199" s="120"/>
      <c r="LN199" s="120"/>
      <c r="LO199" s="120"/>
      <c r="LP199" s="120"/>
      <c r="LQ199" s="120"/>
      <c r="LR199" s="120"/>
      <c r="LS199" s="120"/>
      <c r="LT199" s="120"/>
      <c r="LU199" s="120"/>
      <c r="LV199" s="120"/>
      <c r="LW199" s="120"/>
      <c r="LX199" s="120"/>
      <c r="LY199" s="120"/>
      <c r="LZ199" s="120"/>
      <c r="MA199" s="120"/>
      <c r="MB199" s="120"/>
      <c r="MC199" s="120"/>
      <c r="MD199" s="120"/>
      <c r="ME199" s="120"/>
      <c r="MF199" s="120"/>
      <c r="MG199" s="120"/>
      <c r="MH199" s="120"/>
      <c r="MI199" s="120"/>
      <c r="MJ199" s="120"/>
      <c r="MK199" s="120"/>
      <c r="ML199" s="120"/>
      <c r="MM199" s="120"/>
      <c r="MN199" s="120"/>
      <c r="MO199" s="120"/>
      <c r="MP199" s="120"/>
      <c r="MQ199" s="120"/>
      <c r="MR199" s="120"/>
      <c r="MS199" s="120"/>
      <c r="MT199" s="120"/>
      <c r="MU199" s="120"/>
      <c r="MV199" s="120"/>
      <c r="MW199" s="120"/>
      <c r="MX199" s="120"/>
      <c r="MY199" s="120"/>
      <c r="MZ199" s="120"/>
      <c r="NA199" s="120"/>
      <c r="NB199" s="120"/>
      <c r="NC199" s="120"/>
      <c r="ND199" s="120"/>
      <c r="NE199" s="120"/>
      <c r="NF199" s="120"/>
      <c r="NG199" s="120"/>
      <c r="NH199" s="120"/>
      <c r="NI199" s="120"/>
      <c r="NJ199" s="120"/>
      <c r="NK199" s="120"/>
      <c r="NL199" s="120"/>
      <c r="NM199" s="120"/>
      <c r="NN199" s="120"/>
      <c r="NO199" s="120"/>
      <c r="NP199" s="120"/>
      <c r="NQ199" s="120"/>
      <c r="NR199" s="120"/>
      <c r="NS199" s="120"/>
      <c r="NT199" s="120"/>
      <c r="NU199" s="120"/>
      <c r="NV199" s="120"/>
      <c r="NW199" s="120"/>
      <c r="NX199" s="120"/>
      <c r="NY199" s="120"/>
      <c r="NZ199" s="120"/>
      <c r="OA199" s="120"/>
      <c r="OB199" s="120"/>
      <c r="OC199" s="120"/>
      <c r="OD199" s="120"/>
      <c r="OE199" s="120"/>
      <c r="OF199" s="120"/>
      <c r="OG199" s="120"/>
      <c r="OH199" s="120"/>
      <c r="OI199" s="120"/>
      <c r="OJ199" s="120"/>
      <c r="OK199" s="120"/>
      <c r="OL199" s="120"/>
      <c r="OM199" s="120"/>
      <c r="ON199" s="120"/>
      <c r="OO199" s="120"/>
      <c r="OP199" s="120"/>
      <c r="OQ199" s="120"/>
      <c r="OR199" s="120"/>
      <c r="OS199" s="120"/>
      <c r="OT199" s="120"/>
      <c r="OU199" s="120"/>
      <c r="OV199" s="120"/>
      <c r="OW199" s="120"/>
      <c r="OX199" s="120"/>
      <c r="OY199" s="120"/>
      <c r="OZ199" s="120"/>
      <c r="PA199" s="120"/>
      <c r="PB199" s="120"/>
      <c r="PC199" s="120"/>
      <c r="PD199" s="120"/>
      <c r="PE199" s="120"/>
      <c r="PF199" s="120"/>
      <c r="PG199" s="120"/>
      <c r="PH199" s="120"/>
      <c r="PI199" s="120"/>
      <c r="PJ199" s="120"/>
      <c r="PK199" s="120"/>
      <c r="PL199" s="120"/>
      <c r="PM199" s="120"/>
      <c r="PN199" s="120"/>
      <c r="PO199" s="120"/>
      <c r="PP199" s="120"/>
      <c r="PQ199" s="120"/>
      <c r="PR199" s="120"/>
      <c r="PS199" s="120"/>
      <c r="PT199" s="120"/>
      <c r="PU199" s="120"/>
      <c r="PV199" s="120"/>
      <c r="PW199" s="120"/>
      <c r="PX199" s="120"/>
      <c r="PY199" s="120"/>
      <c r="PZ199" s="120"/>
      <c r="QA199" s="120"/>
      <c r="QB199" s="120"/>
      <c r="QC199" s="120"/>
      <c r="QD199" s="120"/>
      <c r="QE199" s="120"/>
      <c r="QF199" s="120"/>
      <c r="QG199" s="120"/>
      <c r="QH199" s="120"/>
      <c r="QI199" s="120"/>
      <c r="QJ199" s="120"/>
      <c r="QK199" s="120"/>
      <c r="QL199" s="120"/>
      <c r="QM199" s="120"/>
      <c r="QN199" s="120"/>
      <c r="QO199" s="120"/>
      <c r="QP199" s="120"/>
      <c r="QQ199" s="120"/>
      <c r="QR199" s="120"/>
      <c r="QS199" s="120"/>
      <c r="QT199" s="120"/>
      <c r="QU199" s="120"/>
      <c r="QV199" s="120"/>
      <c r="QW199" s="120"/>
      <c r="QX199" s="120"/>
      <c r="QY199" s="120"/>
      <c r="QZ199" s="120"/>
      <c r="RA199" s="120"/>
      <c r="RB199" s="120"/>
      <c r="RC199" s="120"/>
      <c r="RD199" s="120"/>
      <c r="RE199" s="120"/>
      <c r="RF199" s="120"/>
      <c r="RG199" s="120"/>
      <c r="RH199" s="120"/>
      <c r="RI199" s="120"/>
      <c r="RJ199" s="120"/>
      <c r="RK199" s="120"/>
      <c r="RL199" s="120"/>
      <c r="RM199" s="120"/>
      <c r="RN199" s="120"/>
      <c r="RO199" s="120"/>
      <c r="RP199" s="120"/>
      <c r="RQ199" s="120"/>
      <c r="RR199" s="120"/>
      <c r="RS199" s="120"/>
      <c r="RT199" s="120"/>
      <c r="RU199" s="120"/>
      <c r="RV199" s="120"/>
      <c r="RW199" s="120"/>
      <c r="RX199" s="120"/>
      <c r="RY199" s="120"/>
      <c r="RZ199" s="120"/>
      <c r="SA199" s="120"/>
      <c r="SB199" s="120"/>
      <c r="SC199" s="120"/>
      <c r="SD199" s="120"/>
      <c r="SE199" s="120"/>
      <c r="SF199" s="120"/>
      <c r="SG199" s="120"/>
      <c r="SH199" s="120"/>
      <c r="SI199" s="120"/>
      <c r="SJ199" s="120"/>
      <c r="SK199" s="120"/>
      <c r="SL199" s="120"/>
      <c r="SM199" s="120"/>
      <c r="SN199" s="120"/>
      <c r="SO199" s="120"/>
      <c r="SP199" s="120"/>
      <c r="SQ199" s="120"/>
      <c r="SR199" s="120"/>
      <c r="SS199" s="120"/>
      <c r="ST199" s="120"/>
      <c r="SU199" s="120"/>
      <c r="SV199" s="120"/>
      <c r="SW199" s="120"/>
      <c r="SX199" s="120"/>
      <c r="SY199" s="120"/>
      <c r="SZ199" s="120"/>
      <c r="TA199" s="120"/>
      <c r="TB199" s="120"/>
      <c r="TC199" s="120"/>
      <c r="TD199" s="120"/>
      <c r="TE199" s="120"/>
      <c r="TF199" s="120"/>
      <c r="TG199" s="120"/>
      <c r="TH199" s="120"/>
      <c r="TI199" s="120"/>
      <c r="TJ199" s="120"/>
      <c r="TK199" s="120"/>
      <c r="TL199" s="120"/>
      <c r="TM199" s="120"/>
      <c r="TN199" s="120"/>
      <c r="TO199" s="120"/>
      <c r="TP199" s="120"/>
      <c r="TQ199" s="120"/>
      <c r="TR199" s="120"/>
      <c r="TS199" s="120"/>
      <c r="TT199" s="120"/>
      <c r="TU199" s="120"/>
      <c r="TV199" s="120"/>
      <c r="TW199" s="120"/>
      <c r="TX199" s="120"/>
      <c r="TY199" s="120"/>
      <c r="TZ199" s="120"/>
      <c r="UA199" s="120"/>
      <c r="UB199" s="120"/>
      <c r="UC199" s="120"/>
      <c r="UD199" s="120"/>
      <c r="UE199" s="120"/>
      <c r="UF199" s="120"/>
      <c r="UG199" s="120"/>
    </row>
    <row r="200" spans="1:553" x14ac:dyDescent="0.25">
      <c r="A200" s="162" t="s">
        <v>122</v>
      </c>
      <c r="B200" s="31">
        <v>0</v>
      </c>
      <c r="C200" s="31">
        <v>0</v>
      </c>
      <c r="D200" s="31">
        <v>0</v>
      </c>
      <c r="E200" s="31">
        <v>0</v>
      </c>
      <c r="F200" s="31">
        <v>0</v>
      </c>
      <c r="G200" s="31">
        <v>0</v>
      </c>
      <c r="H200" s="31">
        <v>0</v>
      </c>
      <c r="I200" s="31">
        <v>0</v>
      </c>
      <c r="J200" s="31">
        <v>0</v>
      </c>
      <c r="K200" s="127"/>
      <c r="L200" s="127">
        <v>0</v>
      </c>
      <c r="M200" s="85"/>
      <c r="N200" s="85"/>
      <c r="O200" s="85"/>
      <c r="P200" s="85"/>
      <c r="Q200" s="127">
        <v>0</v>
      </c>
      <c r="R200" s="127">
        <v>0</v>
      </c>
      <c r="S200" s="127"/>
      <c r="T200" s="127">
        <v>0</v>
      </c>
      <c r="U200" s="85"/>
      <c r="V200" s="85"/>
      <c r="W200" s="85"/>
      <c r="X200" s="85"/>
      <c r="Y200" s="85"/>
      <c r="Z200" s="85"/>
      <c r="AA200" s="41"/>
      <c r="AB200" s="85"/>
      <c r="AC200" s="85"/>
      <c r="AD200" s="127"/>
      <c r="AE200" s="216"/>
      <c r="AF200" s="216"/>
      <c r="AG200" s="217"/>
      <c r="AH200" s="216"/>
      <c r="AI200" s="216"/>
      <c r="AJ200" s="217"/>
      <c r="AK200" s="216"/>
      <c r="AL200" s="216"/>
      <c r="AM200" s="217"/>
      <c r="AN200" s="216"/>
      <c r="AO200" s="216"/>
      <c r="AP200" s="217"/>
      <c r="AQ200" s="217"/>
      <c r="AR200" s="217"/>
      <c r="AS200" s="217"/>
      <c r="AT200" s="216"/>
      <c r="AU200" s="216"/>
      <c r="AV200" s="217"/>
      <c r="AW200" s="216"/>
      <c r="AX200" s="216"/>
      <c r="AY200" s="217"/>
      <c r="AZ200" s="216"/>
      <c r="BA200" s="216"/>
      <c r="BB200" s="217"/>
      <c r="BC200" s="217"/>
      <c r="BD200" s="217"/>
      <c r="BE200" s="217"/>
      <c r="BF200" s="216"/>
      <c r="BG200" s="216"/>
      <c r="BH200" s="217"/>
      <c r="BI200" s="216"/>
      <c r="BJ200" s="216"/>
      <c r="BK200" s="217"/>
      <c r="BL200" s="216"/>
      <c r="BM200" s="216"/>
      <c r="BN200" s="217"/>
      <c r="BO200" s="216"/>
      <c r="BP200" s="216"/>
      <c r="BQ200" s="217"/>
      <c r="BR200" s="216"/>
      <c r="BS200" s="216"/>
      <c r="BT200" s="217"/>
      <c r="BU200" s="216"/>
      <c r="BV200" s="216"/>
      <c r="BW200" s="217"/>
      <c r="BX200" s="216"/>
      <c r="BY200" s="216"/>
      <c r="BZ200" s="217"/>
      <c r="CA200" s="216"/>
      <c r="CB200" s="216"/>
      <c r="CC200" s="217"/>
      <c r="CD200" s="216"/>
      <c r="CE200" s="216"/>
      <c r="CF200" s="216"/>
      <c r="CG200" s="216"/>
      <c r="CH200" s="216"/>
      <c r="CI200" s="217"/>
      <c r="CJ200" s="216"/>
      <c r="CK200" s="216"/>
      <c r="CL200" s="216"/>
      <c r="CM200" s="216"/>
      <c r="CN200" s="216"/>
      <c r="CO200" s="216"/>
      <c r="CP200" s="216"/>
      <c r="CQ200" s="216"/>
      <c r="CR200" s="216"/>
      <c r="GC200" s="120"/>
      <c r="GD200" s="120"/>
      <c r="GE200" s="120"/>
      <c r="GF200" s="120"/>
      <c r="GG200" s="120"/>
      <c r="GH200" s="120"/>
      <c r="GI200" s="120"/>
      <c r="GJ200" s="120"/>
      <c r="GK200" s="120"/>
      <c r="GL200" s="120"/>
      <c r="GM200" s="120"/>
      <c r="GN200" s="120"/>
      <c r="GO200" s="120"/>
      <c r="GP200" s="120"/>
      <c r="GQ200" s="120"/>
      <c r="GR200" s="120"/>
      <c r="GS200" s="120"/>
      <c r="GT200" s="120"/>
      <c r="GU200" s="120"/>
      <c r="GV200" s="120"/>
      <c r="GW200" s="120"/>
      <c r="GX200" s="120"/>
      <c r="GY200" s="120"/>
      <c r="GZ200" s="120"/>
      <c r="HA200" s="120"/>
      <c r="HB200" s="120"/>
      <c r="HC200" s="120"/>
      <c r="HD200" s="120"/>
      <c r="HE200" s="120"/>
      <c r="HF200" s="120"/>
      <c r="HG200" s="120"/>
      <c r="HH200" s="120"/>
      <c r="HI200" s="120"/>
      <c r="HJ200" s="120"/>
      <c r="HK200" s="120"/>
      <c r="HL200" s="120"/>
      <c r="HM200" s="120"/>
      <c r="HN200" s="120"/>
      <c r="HO200" s="120"/>
      <c r="HP200" s="120"/>
      <c r="HQ200" s="120"/>
      <c r="HR200" s="120"/>
      <c r="HS200" s="120"/>
      <c r="HT200" s="120"/>
      <c r="HU200" s="120"/>
      <c r="HV200" s="120"/>
      <c r="HW200" s="120"/>
      <c r="HX200" s="120"/>
      <c r="HY200" s="120"/>
      <c r="HZ200" s="120"/>
      <c r="IA200" s="120"/>
      <c r="IB200" s="120"/>
      <c r="IC200" s="120"/>
      <c r="ID200" s="120"/>
      <c r="IE200" s="120"/>
      <c r="IF200" s="120"/>
      <c r="IG200" s="120"/>
      <c r="IH200" s="120"/>
      <c r="II200" s="120"/>
      <c r="IJ200" s="120"/>
      <c r="IK200" s="120"/>
      <c r="IL200" s="120"/>
      <c r="IM200" s="120"/>
      <c r="IN200" s="120"/>
      <c r="IO200" s="120"/>
      <c r="IP200" s="120"/>
      <c r="IQ200" s="120"/>
      <c r="IR200" s="120"/>
      <c r="IS200" s="120"/>
      <c r="IT200" s="120"/>
      <c r="IU200" s="120"/>
      <c r="IV200" s="120"/>
      <c r="IW200" s="120"/>
      <c r="IX200" s="120"/>
      <c r="IY200" s="120"/>
      <c r="IZ200" s="120"/>
      <c r="JA200" s="120"/>
      <c r="JB200" s="120"/>
      <c r="JC200" s="120"/>
      <c r="JD200" s="120"/>
      <c r="JE200" s="120"/>
      <c r="JF200" s="120"/>
      <c r="JG200" s="120"/>
      <c r="JH200" s="120"/>
      <c r="JI200" s="120"/>
      <c r="JJ200" s="120"/>
      <c r="JK200" s="120"/>
      <c r="JL200" s="120"/>
      <c r="JM200" s="120"/>
      <c r="JN200" s="120"/>
      <c r="JO200" s="120"/>
      <c r="JP200" s="120"/>
      <c r="JQ200" s="120"/>
      <c r="JR200" s="120"/>
      <c r="JS200" s="120"/>
      <c r="JT200" s="120"/>
      <c r="JU200" s="120"/>
      <c r="JV200" s="120"/>
      <c r="JW200" s="120"/>
      <c r="JX200" s="120"/>
      <c r="JY200" s="120"/>
      <c r="JZ200" s="120"/>
      <c r="KA200" s="120"/>
      <c r="KB200" s="120"/>
      <c r="KC200" s="120"/>
      <c r="KD200" s="120"/>
      <c r="KE200" s="120"/>
      <c r="KF200" s="120"/>
      <c r="KG200" s="120"/>
      <c r="KH200" s="120"/>
      <c r="KI200" s="120"/>
      <c r="KJ200" s="120"/>
      <c r="KK200" s="120"/>
      <c r="KL200" s="120"/>
      <c r="KM200" s="120"/>
      <c r="KN200" s="120"/>
      <c r="KO200" s="120"/>
      <c r="KP200" s="120"/>
      <c r="KQ200" s="120"/>
      <c r="KR200" s="120"/>
      <c r="KS200" s="120"/>
      <c r="KT200" s="120"/>
      <c r="KU200" s="120"/>
      <c r="KV200" s="120"/>
      <c r="KW200" s="120"/>
      <c r="KX200" s="120"/>
      <c r="KY200" s="120"/>
      <c r="KZ200" s="120"/>
      <c r="LA200" s="120"/>
      <c r="LB200" s="120"/>
      <c r="LC200" s="120"/>
      <c r="LD200" s="120"/>
      <c r="LE200" s="120"/>
      <c r="LF200" s="120"/>
      <c r="LG200" s="120"/>
      <c r="LH200" s="120"/>
      <c r="LI200" s="120"/>
      <c r="LJ200" s="120"/>
      <c r="LK200" s="120"/>
      <c r="LL200" s="120"/>
      <c r="LM200" s="120"/>
      <c r="LN200" s="120"/>
      <c r="LO200" s="120"/>
      <c r="LP200" s="120"/>
      <c r="LQ200" s="120"/>
      <c r="LR200" s="120"/>
      <c r="LS200" s="120"/>
      <c r="LT200" s="120"/>
      <c r="LU200" s="120"/>
      <c r="LV200" s="120"/>
      <c r="LW200" s="120"/>
      <c r="LX200" s="120"/>
      <c r="LY200" s="120"/>
      <c r="LZ200" s="120"/>
      <c r="MA200" s="120"/>
      <c r="MB200" s="120"/>
      <c r="MC200" s="120"/>
      <c r="MD200" s="120"/>
      <c r="ME200" s="120"/>
      <c r="MF200" s="120"/>
      <c r="MG200" s="120"/>
      <c r="MH200" s="120"/>
      <c r="MI200" s="120"/>
      <c r="MJ200" s="120"/>
      <c r="MK200" s="120"/>
      <c r="ML200" s="120"/>
      <c r="MM200" s="120"/>
      <c r="MN200" s="120"/>
      <c r="MO200" s="120"/>
      <c r="MP200" s="120"/>
      <c r="MQ200" s="120"/>
      <c r="MR200" s="120"/>
      <c r="MS200" s="120"/>
      <c r="MT200" s="120"/>
      <c r="MU200" s="120"/>
      <c r="MV200" s="120"/>
      <c r="MW200" s="120"/>
      <c r="MX200" s="120"/>
      <c r="MY200" s="120"/>
      <c r="MZ200" s="120"/>
      <c r="NA200" s="120"/>
      <c r="NB200" s="120"/>
      <c r="NC200" s="120"/>
      <c r="ND200" s="120"/>
      <c r="NE200" s="120"/>
      <c r="NF200" s="120"/>
      <c r="NG200" s="120"/>
      <c r="NH200" s="120"/>
      <c r="NI200" s="120"/>
      <c r="NJ200" s="120"/>
      <c r="NK200" s="120"/>
      <c r="NL200" s="120"/>
      <c r="NM200" s="120"/>
      <c r="NN200" s="120"/>
      <c r="NO200" s="120"/>
      <c r="NP200" s="120"/>
      <c r="NQ200" s="120"/>
      <c r="NR200" s="120"/>
      <c r="NS200" s="120"/>
      <c r="NT200" s="120"/>
      <c r="NU200" s="120"/>
      <c r="NV200" s="120"/>
      <c r="NW200" s="120"/>
      <c r="NX200" s="120"/>
      <c r="NY200" s="120"/>
      <c r="NZ200" s="120"/>
      <c r="OA200" s="120"/>
      <c r="OB200" s="120"/>
      <c r="OC200" s="120"/>
      <c r="OD200" s="120"/>
      <c r="OE200" s="120"/>
      <c r="OF200" s="120"/>
      <c r="OG200" s="120"/>
      <c r="OH200" s="120"/>
      <c r="OI200" s="120"/>
      <c r="OJ200" s="120"/>
      <c r="OK200" s="120"/>
      <c r="OL200" s="120"/>
      <c r="OM200" s="120"/>
      <c r="ON200" s="120"/>
      <c r="OO200" s="120"/>
      <c r="OP200" s="120"/>
      <c r="OQ200" s="120"/>
      <c r="OR200" s="120"/>
      <c r="OS200" s="120"/>
      <c r="OT200" s="120"/>
      <c r="OU200" s="120"/>
      <c r="OV200" s="120"/>
      <c r="OW200" s="120"/>
      <c r="OX200" s="120"/>
      <c r="OY200" s="120"/>
      <c r="OZ200" s="120"/>
      <c r="PA200" s="120"/>
      <c r="PB200" s="120"/>
      <c r="PC200" s="120"/>
      <c r="PD200" s="120"/>
      <c r="PE200" s="120"/>
      <c r="PF200" s="120"/>
      <c r="PG200" s="120"/>
      <c r="PH200" s="120"/>
      <c r="PI200" s="120"/>
      <c r="PJ200" s="120"/>
      <c r="PK200" s="120"/>
      <c r="PL200" s="120"/>
      <c r="PM200" s="120"/>
      <c r="PN200" s="120"/>
      <c r="PO200" s="120"/>
      <c r="PP200" s="120"/>
      <c r="PQ200" s="120"/>
      <c r="PR200" s="120"/>
      <c r="PS200" s="120"/>
      <c r="PT200" s="120"/>
      <c r="PU200" s="120"/>
      <c r="PV200" s="120"/>
      <c r="PW200" s="120"/>
      <c r="PX200" s="120"/>
      <c r="PY200" s="120"/>
      <c r="PZ200" s="120"/>
      <c r="QA200" s="120"/>
      <c r="QB200" s="120"/>
      <c r="QC200" s="120"/>
      <c r="QD200" s="120"/>
      <c r="QE200" s="120"/>
      <c r="QF200" s="120"/>
      <c r="QG200" s="120"/>
      <c r="QH200" s="120"/>
      <c r="QI200" s="120"/>
      <c r="QJ200" s="120"/>
      <c r="QK200" s="120"/>
      <c r="QL200" s="120"/>
      <c r="QM200" s="120"/>
      <c r="QN200" s="120"/>
      <c r="QO200" s="120"/>
      <c r="QP200" s="120"/>
      <c r="QQ200" s="120"/>
      <c r="QR200" s="120"/>
      <c r="QS200" s="120"/>
      <c r="QT200" s="120"/>
      <c r="QU200" s="120"/>
      <c r="QV200" s="120"/>
      <c r="QW200" s="120"/>
      <c r="QX200" s="120"/>
      <c r="QY200" s="120"/>
      <c r="QZ200" s="120"/>
      <c r="RA200" s="120"/>
      <c r="RB200" s="120"/>
      <c r="RC200" s="120"/>
      <c r="RD200" s="120"/>
      <c r="RE200" s="120"/>
      <c r="RF200" s="120"/>
      <c r="RG200" s="120"/>
      <c r="RH200" s="120"/>
      <c r="RI200" s="120"/>
      <c r="RJ200" s="120"/>
      <c r="RK200" s="120"/>
      <c r="RL200" s="120"/>
      <c r="RM200" s="120"/>
      <c r="RN200" s="120"/>
      <c r="RO200" s="120"/>
      <c r="RP200" s="120"/>
      <c r="RQ200" s="120"/>
      <c r="RR200" s="120"/>
      <c r="RS200" s="120"/>
      <c r="RT200" s="120"/>
      <c r="RU200" s="120"/>
      <c r="RV200" s="120"/>
      <c r="RW200" s="120"/>
      <c r="RX200" s="120"/>
      <c r="RY200" s="120"/>
      <c r="RZ200" s="120"/>
      <c r="SA200" s="120"/>
      <c r="SB200" s="120"/>
      <c r="SC200" s="120"/>
      <c r="SD200" s="120"/>
      <c r="SE200" s="120"/>
      <c r="SF200" s="120"/>
      <c r="SG200" s="120"/>
      <c r="SH200" s="120"/>
      <c r="SI200" s="120"/>
      <c r="SJ200" s="120"/>
      <c r="SK200" s="120"/>
      <c r="SL200" s="120"/>
      <c r="SM200" s="120"/>
      <c r="SN200" s="120"/>
      <c r="SO200" s="120"/>
      <c r="SP200" s="120"/>
      <c r="SQ200" s="120"/>
      <c r="SR200" s="120"/>
      <c r="SS200" s="120"/>
      <c r="ST200" s="120"/>
      <c r="SU200" s="120"/>
      <c r="SV200" s="120"/>
      <c r="SW200" s="120"/>
      <c r="SX200" s="120"/>
      <c r="SY200" s="120"/>
      <c r="SZ200" s="120"/>
      <c r="TA200" s="120"/>
      <c r="TB200" s="120"/>
      <c r="TC200" s="120"/>
      <c r="TD200" s="120"/>
      <c r="TE200" s="120"/>
      <c r="TF200" s="120"/>
      <c r="TG200" s="120"/>
      <c r="TH200" s="120"/>
      <c r="TI200" s="120"/>
      <c r="TJ200" s="120"/>
      <c r="TK200" s="120"/>
      <c r="TL200" s="120"/>
      <c r="TM200" s="120"/>
      <c r="TN200" s="120"/>
      <c r="TO200" s="120"/>
      <c r="TP200" s="120"/>
      <c r="TQ200" s="120"/>
      <c r="TR200" s="120"/>
      <c r="TS200" s="120"/>
      <c r="TT200" s="120"/>
      <c r="TU200" s="120"/>
      <c r="TV200" s="120"/>
      <c r="TW200" s="120"/>
      <c r="TX200" s="120"/>
      <c r="TY200" s="120"/>
      <c r="TZ200" s="120"/>
      <c r="UA200" s="120"/>
      <c r="UB200" s="120"/>
      <c r="UC200" s="120"/>
      <c r="UD200" s="120"/>
      <c r="UE200" s="120"/>
      <c r="UF200" s="120"/>
      <c r="UG200" s="120"/>
    </row>
    <row r="201" spans="1:553" ht="37.5" x14ac:dyDescent="0.25">
      <c r="A201" s="163" t="s">
        <v>123</v>
      </c>
      <c r="B201" s="31">
        <v>0.97360000000000002</v>
      </c>
      <c r="C201" s="31">
        <v>3.3E-3</v>
      </c>
      <c r="D201" s="31">
        <v>0.97689999999999999</v>
      </c>
      <c r="E201" s="31">
        <v>1.2005999999999999</v>
      </c>
      <c r="F201" s="31">
        <v>0.01</v>
      </c>
      <c r="G201" s="31">
        <v>1.2105999999999999</v>
      </c>
      <c r="H201" s="31">
        <v>0</v>
      </c>
      <c r="I201" s="31">
        <v>1.1406000000000001</v>
      </c>
      <c r="J201" s="31">
        <v>0.02</v>
      </c>
      <c r="K201" s="127">
        <v>1.1606000000000001</v>
      </c>
      <c r="L201" s="127">
        <v>0</v>
      </c>
      <c r="M201" s="85">
        <v>1.0646</v>
      </c>
      <c r="N201" s="85">
        <v>1.8700000000000001E-2</v>
      </c>
      <c r="O201" s="85">
        <f>N201+M201</f>
        <v>1.0832999999999999</v>
      </c>
      <c r="P201" s="85"/>
      <c r="Q201" s="127">
        <v>0</v>
      </c>
      <c r="R201" s="127">
        <v>0.09</v>
      </c>
      <c r="S201" s="127">
        <v>0.09</v>
      </c>
      <c r="T201" s="127">
        <v>0</v>
      </c>
      <c r="U201" s="85">
        <v>0.14000000000000001</v>
      </c>
      <c r="V201" s="85">
        <v>0</v>
      </c>
      <c r="W201" s="85">
        <f>V201+U201</f>
        <v>0.14000000000000001</v>
      </c>
      <c r="X201" s="85">
        <v>0</v>
      </c>
      <c r="Y201" s="85">
        <v>0</v>
      </c>
      <c r="Z201" s="85">
        <v>0.1396</v>
      </c>
      <c r="AA201" s="41">
        <f>SUM(Y201:Z201)</f>
        <v>0.1396</v>
      </c>
      <c r="AB201" s="85">
        <v>0.1515</v>
      </c>
      <c r="AC201" s="85">
        <v>0</v>
      </c>
      <c r="AD201" s="123">
        <f t="shared" ref="AD201:AD206" si="140">AC201+AB201</f>
        <v>0.1515</v>
      </c>
      <c r="AE201" s="127">
        <v>0.1515</v>
      </c>
      <c r="AF201" s="127">
        <v>0</v>
      </c>
      <c r="AG201" s="123">
        <f t="shared" ref="AG201:AG206" si="141">SUM(AE201:AF201)</f>
        <v>0.1515</v>
      </c>
      <c r="AH201" s="127">
        <v>0.1125</v>
      </c>
      <c r="AI201" s="127">
        <v>0</v>
      </c>
      <c r="AJ201" s="123">
        <f t="shared" si="134"/>
        <v>0.1125</v>
      </c>
      <c r="AK201" s="127">
        <v>0</v>
      </c>
      <c r="AL201" s="127">
        <v>0</v>
      </c>
      <c r="AM201" s="123">
        <f t="shared" si="135"/>
        <v>0</v>
      </c>
      <c r="AN201" s="127">
        <v>0</v>
      </c>
      <c r="AO201" s="127">
        <v>0</v>
      </c>
      <c r="AP201" s="123">
        <f t="shared" si="136"/>
        <v>0</v>
      </c>
      <c r="AQ201" s="123">
        <v>0</v>
      </c>
      <c r="AR201" s="123">
        <v>0</v>
      </c>
      <c r="AS201" s="123">
        <v>0</v>
      </c>
      <c r="AT201" s="127">
        <v>0</v>
      </c>
      <c r="AU201" s="127">
        <v>0</v>
      </c>
      <c r="AV201" s="123">
        <f t="shared" si="138"/>
        <v>0</v>
      </c>
      <c r="AW201" s="127">
        <v>0</v>
      </c>
      <c r="AX201" s="127">
        <v>0</v>
      </c>
      <c r="AY201" s="123">
        <f t="shared" ref="AY201:AY206" si="142">SUM(AW201:AX201)</f>
        <v>0</v>
      </c>
      <c r="AZ201" s="219">
        <v>0</v>
      </c>
      <c r="BA201" s="219">
        <v>0</v>
      </c>
      <c r="BB201" s="123">
        <f t="shared" ref="BB201:BB206" si="143">SUM(AZ201:BA201)</f>
        <v>0</v>
      </c>
      <c r="BC201" s="219">
        <v>0</v>
      </c>
      <c r="BD201" s="219">
        <v>0</v>
      </c>
      <c r="BE201" s="123">
        <f t="shared" ref="BE201:BE206" si="144">SUM(BC201:BD201)</f>
        <v>0</v>
      </c>
      <c r="BF201" s="219">
        <v>0</v>
      </c>
      <c r="BG201" s="219">
        <v>0</v>
      </c>
      <c r="BH201" s="123">
        <f t="shared" ref="BH201:BH206" si="145">SUM(BF201:BG201)</f>
        <v>0</v>
      </c>
      <c r="BI201" s="219">
        <v>0</v>
      </c>
      <c r="BJ201" s="219">
        <v>0</v>
      </c>
      <c r="BK201" s="123">
        <f t="shared" ref="BK201:BK206" si="146">SUM(BI201:BJ201)</f>
        <v>0</v>
      </c>
      <c r="BL201" s="140"/>
      <c r="BM201" s="140"/>
      <c r="BN201" s="140"/>
      <c r="BO201" s="142">
        <v>0</v>
      </c>
      <c r="BP201" s="142">
        <v>0</v>
      </c>
      <c r="BQ201" s="140">
        <f t="shared" ref="BQ201:BQ206" si="147">SUM(BO201:BP201)</f>
        <v>0</v>
      </c>
      <c r="BR201" s="143"/>
      <c r="BS201" s="143"/>
      <c r="BT201" s="147"/>
      <c r="BU201" s="143"/>
      <c r="BV201" s="143"/>
      <c r="BW201" s="147"/>
      <c r="BX201" s="143"/>
      <c r="BY201" s="143"/>
      <c r="BZ201" s="147"/>
      <c r="CA201" s="147"/>
      <c r="CB201" s="147"/>
      <c r="CC201" s="147"/>
      <c r="CD201" s="147"/>
      <c r="CE201" s="147"/>
      <c r="CF201" s="147"/>
      <c r="CG201" s="147"/>
      <c r="CH201" s="147"/>
      <c r="CI201" s="147"/>
      <c r="CJ201" s="147"/>
      <c r="CK201" s="147"/>
      <c r="CL201" s="147"/>
      <c r="CM201" s="147"/>
      <c r="CN201" s="147"/>
      <c r="CO201" s="147"/>
      <c r="CP201" s="147"/>
      <c r="CQ201" s="147"/>
      <c r="CR201" s="147"/>
      <c r="GC201" s="120"/>
      <c r="GD201" s="120"/>
      <c r="GE201" s="120"/>
      <c r="GF201" s="120"/>
      <c r="GG201" s="120"/>
      <c r="GH201" s="120"/>
      <c r="GI201" s="120"/>
      <c r="GJ201" s="120"/>
      <c r="GK201" s="120"/>
      <c r="GL201" s="120"/>
      <c r="GM201" s="120"/>
      <c r="GN201" s="120"/>
      <c r="GO201" s="120"/>
      <c r="GP201" s="120"/>
      <c r="GQ201" s="120"/>
      <c r="GR201" s="120"/>
      <c r="GS201" s="120"/>
      <c r="GT201" s="120"/>
      <c r="GU201" s="120"/>
      <c r="GV201" s="120"/>
      <c r="GW201" s="120"/>
      <c r="GX201" s="120"/>
      <c r="GY201" s="120"/>
      <c r="GZ201" s="120"/>
      <c r="HA201" s="120"/>
      <c r="HB201" s="120"/>
      <c r="HC201" s="120"/>
      <c r="HD201" s="120"/>
      <c r="HE201" s="120"/>
      <c r="HF201" s="120"/>
      <c r="HG201" s="120"/>
      <c r="HH201" s="120"/>
      <c r="HI201" s="120"/>
      <c r="HJ201" s="120"/>
      <c r="HK201" s="120"/>
      <c r="HL201" s="120"/>
      <c r="HM201" s="120"/>
      <c r="HN201" s="120"/>
      <c r="HO201" s="120"/>
      <c r="HP201" s="120"/>
      <c r="HQ201" s="120"/>
      <c r="HR201" s="120"/>
      <c r="HS201" s="120"/>
      <c r="HT201" s="120"/>
      <c r="HU201" s="120"/>
      <c r="HV201" s="120"/>
      <c r="HW201" s="120"/>
      <c r="HX201" s="120"/>
      <c r="HY201" s="120"/>
      <c r="HZ201" s="120"/>
      <c r="IA201" s="120"/>
      <c r="IB201" s="120"/>
      <c r="IC201" s="120"/>
      <c r="ID201" s="120"/>
      <c r="IE201" s="120"/>
      <c r="IF201" s="120"/>
      <c r="IG201" s="120"/>
      <c r="IH201" s="120"/>
      <c r="II201" s="120"/>
      <c r="IJ201" s="120"/>
      <c r="IK201" s="120"/>
      <c r="IL201" s="120"/>
      <c r="IM201" s="120"/>
      <c r="IN201" s="120"/>
      <c r="IO201" s="120"/>
      <c r="IP201" s="120"/>
      <c r="IQ201" s="120"/>
      <c r="IR201" s="120"/>
      <c r="IS201" s="120"/>
      <c r="IT201" s="120"/>
      <c r="IU201" s="120"/>
      <c r="IV201" s="120"/>
      <c r="IW201" s="120"/>
      <c r="IX201" s="120"/>
      <c r="IY201" s="120"/>
      <c r="IZ201" s="120"/>
      <c r="JA201" s="120"/>
      <c r="JB201" s="120"/>
      <c r="JC201" s="120"/>
      <c r="JD201" s="120"/>
      <c r="JE201" s="120"/>
      <c r="JF201" s="120"/>
      <c r="JG201" s="120"/>
      <c r="JH201" s="120"/>
      <c r="JI201" s="120"/>
      <c r="JJ201" s="120"/>
      <c r="JK201" s="120"/>
      <c r="JL201" s="120"/>
      <c r="JM201" s="120"/>
      <c r="JN201" s="120"/>
      <c r="JO201" s="120"/>
      <c r="JP201" s="120"/>
      <c r="JQ201" s="120"/>
      <c r="JR201" s="120"/>
      <c r="JS201" s="120"/>
      <c r="JT201" s="120"/>
      <c r="JU201" s="120"/>
      <c r="JV201" s="120"/>
      <c r="JW201" s="120"/>
      <c r="JX201" s="120"/>
      <c r="JY201" s="120"/>
      <c r="JZ201" s="120"/>
      <c r="KA201" s="120"/>
      <c r="KB201" s="120"/>
      <c r="KC201" s="120"/>
      <c r="KD201" s="120"/>
      <c r="KE201" s="120"/>
      <c r="KF201" s="120"/>
      <c r="KG201" s="120"/>
      <c r="KH201" s="120"/>
      <c r="KI201" s="120"/>
      <c r="KJ201" s="120"/>
      <c r="KK201" s="120"/>
      <c r="KL201" s="120"/>
      <c r="KM201" s="120"/>
      <c r="KN201" s="120"/>
      <c r="KO201" s="120"/>
      <c r="KP201" s="120"/>
      <c r="KQ201" s="120"/>
      <c r="KR201" s="120"/>
      <c r="KS201" s="120"/>
      <c r="KT201" s="120"/>
      <c r="KU201" s="120"/>
      <c r="KV201" s="120"/>
      <c r="KW201" s="120"/>
      <c r="KX201" s="120"/>
      <c r="KY201" s="120"/>
      <c r="KZ201" s="120"/>
      <c r="LA201" s="120"/>
      <c r="LB201" s="120"/>
      <c r="LC201" s="120"/>
      <c r="LD201" s="120"/>
      <c r="LE201" s="120"/>
      <c r="LF201" s="120"/>
      <c r="LG201" s="120"/>
      <c r="LH201" s="120"/>
      <c r="LI201" s="120"/>
      <c r="LJ201" s="120"/>
      <c r="LK201" s="120"/>
      <c r="LL201" s="120"/>
      <c r="LM201" s="120"/>
      <c r="LN201" s="120"/>
      <c r="LO201" s="120"/>
      <c r="LP201" s="120"/>
      <c r="LQ201" s="120"/>
      <c r="LR201" s="120"/>
      <c r="LS201" s="120"/>
      <c r="LT201" s="120"/>
      <c r="LU201" s="120"/>
      <c r="LV201" s="120"/>
      <c r="LW201" s="120"/>
      <c r="LX201" s="120"/>
      <c r="LY201" s="120"/>
      <c r="LZ201" s="120"/>
      <c r="MA201" s="120"/>
      <c r="MB201" s="120"/>
      <c r="MC201" s="120"/>
      <c r="MD201" s="120"/>
      <c r="ME201" s="120"/>
      <c r="MF201" s="120"/>
      <c r="MG201" s="120"/>
      <c r="MH201" s="120"/>
      <c r="MI201" s="120"/>
      <c r="MJ201" s="120"/>
      <c r="MK201" s="120"/>
      <c r="ML201" s="120"/>
      <c r="MM201" s="120"/>
      <c r="MN201" s="120"/>
      <c r="MO201" s="120"/>
      <c r="MP201" s="120"/>
      <c r="MQ201" s="120"/>
      <c r="MR201" s="120"/>
      <c r="MS201" s="120"/>
      <c r="MT201" s="120"/>
      <c r="MU201" s="120"/>
      <c r="MV201" s="120"/>
      <c r="MW201" s="120"/>
      <c r="MX201" s="120"/>
      <c r="MY201" s="120"/>
      <c r="MZ201" s="120"/>
      <c r="NA201" s="120"/>
      <c r="NB201" s="120"/>
      <c r="NC201" s="120"/>
      <c r="ND201" s="120"/>
      <c r="NE201" s="120"/>
      <c r="NF201" s="120"/>
      <c r="NG201" s="120"/>
      <c r="NH201" s="120"/>
      <c r="NI201" s="120"/>
      <c r="NJ201" s="120"/>
      <c r="NK201" s="120"/>
      <c r="NL201" s="120"/>
      <c r="NM201" s="120"/>
      <c r="NN201" s="120"/>
      <c r="NO201" s="120"/>
      <c r="NP201" s="120"/>
      <c r="NQ201" s="120"/>
      <c r="NR201" s="120"/>
      <c r="NS201" s="120"/>
      <c r="NT201" s="120"/>
      <c r="NU201" s="120"/>
      <c r="NV201" s="120"/>
      <c r="NW201" s="120"/>
      <c r="NX201" s="120"/>
      <c r="NY201" s="120"/>
      <c r="NZ201" s="120"/>
      <c r="OA201" s="120"/>
      <c r="OB201" s="120"/>
      <c r="OC201" s="120"/>
      <c r="OD201" s="120"/>
      <c r="OE201" s="120"/>
      <c r="OF201" s="120"/>
      <c r="OG201" s="120"/>
      <c r="OH201" s="120"/>
      <c r="OI201" s="120"/>
      <c r="OJ201" s="120"/>
      <c r="OK201" s="120"/>
      <c r="OL201" s="120"/>
      <c r="OM201" s="120"/>
      <c r="ON201" s="120"/>
      <c r="OO201" s="120"/>
      <c r="OP201" s="120"/>
      <c r="OQ201" s="120"/>
      <c r="OR201" s="120"/>
      <c r="OS201" s="120"/>
      <c r="OT201" s="120"/>
      <c r="OU201" s="120"/>
      <c r="OV201" s="120"/>
      <c r="OW201" s="120"/>
      <c r="OX201" s="120"/>
      <c r="OY201" s="120"/>
      <c r="OZ201" s="120"/>
      <c r="PA201" s="120"/>
      <c r="PB201" s="120"/>
      <c r="PC201" s="120"/>
      <c r="PD201" s="120"/>
      <c r="PE201" s="120"/>
      <c r="PF201" s="120"/>
      <c r="PG201" s="120"/>
      <c r="PH201" s="120"/>
      <c r="PI201" s="120"/>
      <c r="PJ201" s="120"/>
      <c r="PK201" s="120"/>
      <c r="PL201" s="120"/>
      <c r="PM201" s="120"/>
      <c r="PN201" s="120"/>
      <c r="PO201" s="120"/>
      <c r="PP201" s="120"/>
      <c r="PQ201" s="120"/>
      <c r="PR201" s="120"/>
      <c r="PS201" s="120"/>
      <c r="PT201" s="120"/>
      <c r="PU201" s="120"/>
      <c r="PV201" s="120"/>
      <c r="PW201" s="120"/>
      <c r="PX201" s="120"/>
      <c r="PY201" s="120"/>
      <c r="PZ201" s="120"/>
      <c r="QA201" s="120"/>
      <c r="QB201" s="120"/>
      <c r="QC201" s="120"/>
      <c r="QD201" s="120"/>
      <c r="QE201" s="120"/>
      <c r="QF201" s="120"/>
      <c r="QG201" s="120"/>
      <c r="QH201" s="120"/>
      <c r="QI201" s="120"/>
      <c r="QJ201" s="120"/>
      <c r="QK201" s="120"/>
      <c r="QL201" s="120"/>
      <c r="QM201" s="120"/>
      <c r="QN201" s="120"/>
      <c r="QO201" s="120"/>
      <c r="QP201" s="120"/>
      <c r="QQ201" s="120"/>
      <c r="QR201" s="120"/>
      <c r="QS201" s="120"/>
      <c r="QT201" s="120"/>
      <c r="QU201" s="120"/>
      <c r="QV201" s="120"/>
      <c r="QW201" s="120"/>
      <c r="QX201" s="120"/>
      <c r="QY201" s="120"/>
      <c r="QZ201" s="120"/>
      <c r="RA201" s="120"/>
      <c r="RB201" s="120"/>
      <c r="RC201" s="120"/>
      <c r="RD201" s="120"/>
      <c r="RE201" s="120"/>
      <c r="RF201" s="120"/>
      <c r="RG201" s="120"/>
      <c r="RH201" s="120"/>
      <c r="RI201" s="120"/>
      <c r="RJ201" s="120"/>
      <c r="RK201" s="120"/>
      <c r="RL201" s="120"/>
      <c r="RM201" s="120"/>
      <c r="RN201" s="120"/>
      <c r="RO201" s="120"/>
      <c r="RP201" s="120"/>
      <c r="RQ201" s="120"/>
      <c r="RR201" s="120"/>
      <c r="RS201" s="120"/>
      <c r="RT201" s="120"/>
      <c r="RU201" s="120"/>
      <c r="RV201" s="120"/>
      <c r="RW201" s="120"/>
      <c r="RX201" s="120"/>
      <c r="RY201" s="120"/>
      <c r="RZ201" s="120"/>
      <c r="SA201" s="120"/>
      <c r="SB201" s="120"/>
      <c r="SC201" s="120"/>
      <c r="SD201" s="120"/>
      <c r="SE201" s="120"/>
      <c r="SF201" s="120"/>
      <c r="SG201" s="120"/>
      <c r="SH201" s="120"/>
      <c r="SI201" s="120"/>
      <c r="SJ201" s="120"/>
      <c r="SK201" s="120"/>
      <c r="SL201" s="120"/>
      <c r="SM201" s="120"/>
      <c r="SN201" s="120"/>
      <c r="SO201" s="120"/>
      <c r="SP201" s="120"/>
      <c r="SQ201" s="120"/>
      <c r="SR201" s="120"/>
      <c r="SS201" s="120"/>
      <c r="ST201" s="120"/>
      <c r="SU201" s="120"/>
      <c r="SV201" s="120"/>
      <c r="SW201" s="120"/>
      <c r="SX201" s="120"/>
      <c r="SY201" s="120"/>
      <c r="SZ201" s="120"/>
      <c r="TA201" s="120"/>
      <c r="TB201" s="120"/>
      <c r="TC201" s="120"/>
      <c r="TD201" s="120"/>
      <c r="TE201" s="120"/>
      <c r="TF201" s="120"/>
      <c r="TG201" s="120"/>
      <c r="TH201" s="120"/>
      <c r="TI201" s="120"/>
      <c r="TJ201" s="120"/>
      <c r="TK201" s="120"/>
      <c r="TL201" s="120"/>
      <c r="TM201" s="120"/>
      <c r="TN201" s="120"/>
      <c r="TO201" s="120"/>
      <c r="TP201" s="120"/>
      <c r="TQ201" s="120"/>
      <c r="TR201" s="120"/>
      <c r="TS201" s="120"/>
      <c r="TT201" s="120"/>
      <c r="TU201" s="120"/>
      <c r="TV201" s="120"/>
      <c r="TW201" s="120"/>
      <c r="TX201" s="120"/>
      <c r="TY201" s="120"/>
      <c r="TZ201" s="120"/>
      <c r="UA201" s="120"/>
      <c r="UB201" s="120"/>
      <c r="UC201" s="120"/>
      <c r="UD201" s="120"/>
      <c r="UE201" s="120"/>
      <c r="UF201" s="120"/>
      <c r="UG201" s="120"/>
    </row>
    <row r="202" spans="1:553" x14ac:dyDescent="0.25">
      <c r="A202" s="162" t="s">
        <v>124</v>
      </c>
      <c r="B202" s="31">
        <v>1.0587</v>
      </c>
      <c r="C202" s="31">
        <v>0.63719999999999999</v>
      </c>
      <c r="D202" s="31">
        <v>1.6959</v>
      </c>
      <c r="E202" s="31">
        <v>1.0562</v>
      </c>
      <c r="F202" s="31">
        <v>2.0030999999999999</v>
      </c>
      <c r="G202" s="31">
        <v>3.0592999999999999</v>
      </c>
      <c r="H202" s="31">
        <v>0</v>
      </c>
      <c r="I202" s="31">
        <v>1.4395</v>
      </c>
      <c r="J202" s="31">
        <v>1.7031000000000001</v>
      </c>
      <c r="K202" s="127">
        <v>3.1425999999999998</v>
      </c>
      <c r="L202" s="127">
        <v>0</v>
      </c>
      <c r="M202" s="85">
        <v>1.3843000000000001</v>
      </c>
      <c r="N202" s="85">
        <v>1.2616000000000001</v>
      </c>
      <c r="O202" s="85">
        <f>N202+M202</f>
        <v>2.6459000000000001</v>
      </c>
      <c r="P202" s="85"/>
      <c r="Q202" s="127">
        <v>0</v>
      </c>
      <c r="R202" s="127">
        <v>2.7288000000000001</v>
      </c>
      <c r="S202" s="127">
        <v>2.7288000000000001</v>
      </c>
      <c r="T202" s="127">
        <v>0</v>
      </c>
      <c r="U202" s="85">
        <v>0</v>
      </c>
      <c r="V202" s="85">
        <v>2.6286999999999998</v>
      </c>
      <c r="W202" s="85">
        <f>V202+U202</f>
        <v>2.6286999999999998</v>
      </c>
      <c r="X202" s="85">
        <v>0</v>
      </c>
      <c r="Y202" s="85">
        <v>0</v>
      </c>
      <c r="Z202" s="85">
        <v>2.1139000000000001</v>
      </c>
      <c r="AA202" s="41">
        <f>SUM(Y202:Z202)</f>
        <v>2.1139000000000001</v>
      </c>
      <c r="AB202" s="85">
        <v>3.1400999999999999</v>
      </c>
      <c r="AC202" s="85">
        <v>0</v>
      </c>
      <c r="AD202" s="123">
        <f t="shared" si="140"/>
        <v>3.1400999999999999</v>
      </c>
      <c r="AE202" s="127">
        <v>3.4361000000000002</v>
      </c>
      <c r="AF202" s="127">
        <v>0</v>
      </c>
      <c r="AG202" s="123">
        <f t="shared" si="141"/>
        <v>3.4361000000000002</v>
      </c>
      <c r="AH202" s="127">
        <v>3.0661</v>
      </c>
      <c r="AI202" s="127">
        <v>0</v>
      </c>
      <c r="AJ202" s="123">
        <f t="shared" si="134"/>
        <v>3.0661</v>
      </c>
      <c r="AK202" s="127">
        <v>3.5261</v>
      </c>
      <c r="AL202" s="127">
        <v>0</v>
      </c>
      <c r="AM202" s="123">
        <f t="shared" si="135"/>
        <v>3.5261</v>
      </c>
      <c r="AN202" s="127">
        <v>3.8279999999999998</v>
      </c>
      <c r="AO202" s="127">
        <v>0</v>
      </c>
      <c r="AP202" s="123">
        <f t="shared" si="136"/>
        <v>3.8279999999999998</v>
      </c>
      <c r="AQ202" s="123">
        <v>3.6120000000000001</v>
      </c>
      <c r="AR202" s="123">
        <v>0</v>
      </c>
      <c r="AS202" s="123">
        <f>SUM(AQ202:AR202)</f>
        <v>3.6120000000000001</v>
      </c>
      <c r="AT202" s="127">
        <v>4.0560999999999998</v>
      </c>
      <c r="AU202" s="127">
        <v>0</v>
      </c>
      <c r="AV202" s="123">
        <f t="shared" si="138"/>
        <v>4.0560999999999998</v>
      </c>
      <c r="AW202" s="127">
        <v>4.0560999999999998</v>
      </c>
      <c r="AX202" s="127">
        <v>0</v>
      </c>
      <c r="AY202" s="123">
        <f t="shared" si="142"/>
        <v>4.0560999999999998</v>
      </c>
      <c r="AZ202" s="219">
        <v>3.8531</v>
      </c>
      <c r="BA202" s="219">
        <v>0</v>
      </c>
      <c r="BB202" s="226">
        <f t="shared" si="143"/>
        <v>3.8531</v>
      </c>
      <c r="BC202" s="226">
        <v>3.6452</v>
      </c>
      <c r="BD202" s="226">
        <v>0</v>
      </c>
      <c r="BE202" s="226">
        <f t="shared" si="144"/>
        <v>3.6452</v>
      </c>
      <c r="BF202" s="219">
        <v>4.3350999999999997</v>
      </c>
      <c r="BG202" s="219">
        <v>0</v>
      </c>
      <c r="BH202" s="226">
        <f t="shared" si="145"/>
        <v>4.3350999999999997</v>
      </c>
      <c r="BI202" s="226">
        <v>4.665</v>
      </c>
      <c r="BJ202" s="226">
        <v>0</v>
      </c>
      <c r="BK202" s="226">
        <f t="shared" si="146"/>
        <v>4.665</v>
      </c>
      <c r="BL202" s="228">
        <v>4.2979000000000003</v>
      </c>
      <c r="BM202" s="228">
        <v>0</v>
      </c>
      <c r="BN202" s="226">
        <f>SUM(BL202:BM202)</f>
        <v>4.2979000000000003</v>
      </c>
      <c r="BO202" s="226">
        <v>5.8250000000000002</v>
      </c>
      <c r="BP202" s="226">
        <v>0</v>
      </c>
      <c r="BQ202" s="226">
        <f t="shared" si="147"/>
        <v>5.8250000000000002</v>
      </c>
      <c r="BR202" s="228">
        <v>6.4859999999999998</v>
      </c>
      <c r="BS202" s="228">
        <v>0</v>
      </c>
      <c r="BT202" s="226">
        <f>SUM(BR202:BS202)</f>
        <v>6.4859999999999998</v>
      </c>
      <c r="BU202" s="228">
        <v>6.1281999999999996</v>
      </c>
      <c r="BV202" s="228"/>
      <c r="BW202" s="226">
        <f>SUM(BU202:BV202)</f>
        <v>6.1281999999999996</v>
      </c>
      <c r="BX202" s="228">
        <v>7.2061000000000002</v>
      </c>
      <c r="BY202" s="228">
        <v>0</v>
      </c>
      <c r="BZ202" s="226">
        <f>SUM(BX202:BY202)</f>
        <v>7.2061000000000002</v>
      </c>
      <c r="CA202" s="216">
        <v>8.5250000000000004</v>
      </c>
      <c r="CB202" s="216"/>
      <c r="CC202" s="217">
        <f>SUM(CA202:CB202)</f>
        <v>8.5250000000000004</v>
      </c>
      <c r="CD202" s="216">
        <v>8.0701999999999998</v>
      </c>
      <c r="CE202" s="216"/>
      <c r="CF202" s="216">
        <f>SUM(CD202:CE202)</f>
        <v>8.0701999999999998</v>
      </c>
      <c r="CG202" s="216">
        <v>8.9375999999999998</v>
      </c>
      <c r="CH202" s="216"/>
      <c r="CI202" s="217">
        <f>SUM(CG202:CH202)</f>
        <v>8.9375999999999998</v>
      </c>
      <c r="CJ202" s="216">
        <v>9.01</v>
      </c>
      <c r="CK202" s="216"/>
      <c r="CL202" s="216">
        <f>SUM(CJ202:CK202)</f>
        <v>9.01</v>
      </c>
      <c r="CM202" s="216">
        <v>10.001099999999999</v>
      </c>
      <c r="CN202" s="216"/>
      <c r="CO202" s="216">
        <f>SUM(CM202:CN202)</f>
        <v>10.001099999999999</v>
      </c>
      <c r="CP202" s="216">
        <v>10.001099999999999</v>
      </c>
      <c r="CQ202" s="216"/>
      <c r="CR202" s="216">
        <f>SUM(CP202:CQ202)</f>
        <v>10.001099999999999</v>
      </c>
      <c r="GC202" s="120"/>
      <c r="GD202" s="120"/>
      <c r="GE202" s="120"/>
      <c r="GF202" s="120"/>
      <c r="GG202" s="120"/>
      <c r="GH202" s="120"/>
      <c r="GI202" s="120"/>
      <c r="GJ202" s="120"/>
      <c r="GK202" s="120"/>
      <c r="GL202" s="120"/>
      <c r="GM202" s="120"/>
      <c r="GN202" s="120"/>
      <c r="GO202" s="120"/>
      <c r="GP202" s="120"/>
      <c r="GQ202" s="120"/>
      <c r="GR202" s="120"/>
      <c r="GS202" s="120"/>
      <c r="GT202" s="120"/>
      <c r="GU202" s="120"/>
      <c r="GV202" s="120"/>
      <c r="GW202" s="120"/>
      <c r="GX202" s="120"/>
      <c r="GY202" s="120"/>
      <c r="GZ202" s="120"/>
      <c r="HA202" s="120"/>
      <c r="HB202" s="120"/>
      <c r="HC202" s="120"/>
      <c r="HD202" s="120"/>
      <c r="HE202" s="120"/>
      <c r="HF202" s="120"/>
      <c r="HG202" s="120"/>
      <c r="HH202" s="120"/>
      <c r="HI202" s="120"/>
      <c r="HJ202" s="120"/>
      <c r="HK202" s="120"/>
      <c r="HL202" s="120"/>
      <c r="HM202" s="120"/>
      <c r="HN202" s="120"/>
      <c r="HO202" s="120"/>
      <c r="HP202" s="120"/>
      <c r="HQ202" s="120"/>
      <c r="HR202" s="120"/>
      <c r="HS202" s="120"/>
      <c r="HT202" s="120"/>
      <c r="HU202" s="120"/>
      <c r="HV202" s="120"/>
      <c r="HW202" s="120"/>
      <c r="HX202" s="120"/>
      <c r="HY202" s="120"/>
      <c r="HZ202" s="120"/>
      <c r="IA202" s="120"/>
      <c r="IB202" s="120"/>
      <c r="IC202" s="120"/>
      <c r="ID202" s="120"/>
      <c r="IE202" s="120"/>
      <c r="IF202" s="120"/>
      <c r="IG202" s="120"/>
      <c r="IH202" s="120"/>
      <c r="II202" s="120"/>
      <c r="IJ202" s="120"/>
      <c r="IK202" s="120"/>
      <c r="IL202" s="120"/>
      <c r="IM202" s="120"/>
      <c r="IN202" s="120"/>
      <c r="IO202" s="120"/>
      <c r="IP202" s="120"/>
      <c r="IQ202" s="120"/>
      <c r="IR202" s="120"/>
      <c r="IS202" s="120"/>
      <c r="IT202" s="120"/>
      <c r="IU202" s="120"/>
      <c r="IV202" s="120"/>
      <c r="IW202" s="120"/>
      <c r="IX202" s="120"/>
      <c r="IY202" s="120"/>
      <c r="IZ202" s="120"/>
      <c r="JA202" s="120"/>
      <c r="JB202" s="120"/>
      <c r="JC202" s="120"/>
      <c r="JD202" s="120"/>
      <c r="JE202" s="120"/>
      <c r="JF202" s="120"/>
      <c r="JG202" s="120"/>
      <c r="JH202" s="120"/>
      <c r="JI202" s="120"/>
      <c r="JJ202" s="120"/>
      <c r="JK202" s="120"/>
      <c r="JL202" s="120"/>
      <c r="JM202" s="120"/>
      <c r="JN202" s="120"/>
      <c r="JO202" s="120"/>
      <c r="JP202" s="120"/>
      <c r="JQ202" s="120"/>
      <c r="JR202" s="120"/>
      <c r="JS202" s="120"/>
      <c r="JT202" s="120"/>
      <c r="JU202" s="120"/>
      <c r="JV202" s="120"/>
      <c r="JW202" s="120"/>
      <c r="JX202" s="120"/>
      <c r="JY202" s="120"/>
      <c r="JZ202" s="120"/>
      <c r="KA202" s="120"/>
      <c r="KB202" s="120"/>
      <c r="KC202" s="120"/>
      <c r="KD202" s="120"/>
      <c r="KE202" s="120"/>
      <c r="KF202" s="120"/>
      <c r="KG202" s="120"/>
      <c r="KH202" s="120"/>
      <c r="KI202" s="120"/>
      <c r="KJ202" s="120"/>
      <c r="KK202" s="120"/>
      <c r="KL202" s="120"/>
      <c r="KM202" s="120"/>
      <c r="KN202" s="120"/>
      <c r="KO202" s="120"/>
      <c r="KP202" s="120"/>
      <c r="KQ202" s="120"/>
      <c r="KR202" s="120"/>
      <c r="KS202" s="120"/>
      <c r="KT202" s="120"/>
      <c r="KU202" s="120"/>
      <c r="KV202" s="120"/>
      <c r="KW202" s="120"/>
      <c r="KX202" s="120"/>
      <c r="KY202" s="120"/>
      <c r="KZ202" s="120"/>
      <c r="LA202" s="120"/>
      <c r="LB202" s="120"/>
      <c r="LC202" s="120"/>
      <c r="LD202" s="120"/>
      <c r="LE202" s="120"/>
      <c r="LF202" s="120"/>
      <c r="LG202" s="120"/>
      <c r="LH202" s="120"/>
      <c r="LI202" s="120"/>
      <c r="LJ202" s="120"/>
      <c r="LK202" s="120"/>
      <c r="LL202" s="120"/>
      <c r="LM202" s="120"/>
      <c r="LN202" s="120"/>
      <c r="LO202" s="120"/>
      <c r="LP202" s="120"/>
      <c r="LQ202" s="120"/>
      <c r="LR202" s="120"/>
      <c r="LS202" s="120"/>
      <c r="LT202" s="120"/>
      <c r="LU202" s="120"/>
      <c r="LV202" s="120"/>
      <c r="LW202" s="120"/>
      <c r="LX202" s="120"/>
      <c r="LY202" s="120"/>
      <c r="LZ202" s="120"/>
      <c r="MA202" s="120"/>
      <c r="MB202" s="120"/>
      <c r="MC202" s="120"/>
      <c r="MD202" s="120"/>
      <c r="ME202" s="120"/>
      <c r="MF202" s="120"/>
      <c r="MG202" s="120"/>
      <c r="MH202" s="120"/>
      <c r="MI202" s="120"/>
      <c r="MJ202" s="120"/>
      <c r="MK202" s="120"/>
      <c r="ML202" s="120"/>
      <c r="MM202" s="120"/>
      <c r="MN202" s="120"/>
      <c r="MO202" s="120"/>
      <c r="MP202" s="120"/>
      <c r="MQ202" s="120"/>
      <c r="MR202" s="120"/>
      <c r="MS202" s="120"/>
      <c r="MT202" s="120"/>
      <c r="MU202" s="120"/>
      <c r="MV202" s="120"/>
      <c r="MW202" s="120"/>
      <c r="MX202" s="120"/>
      <c r="MY202" s="120"/>
      <c r="MZ202" s="120"/>
      <c r="NA202" s="120"/>
      <c r="NB202" s="120"/>
      <c r="NC202" s="120"/>
      <c r="ND202" s="120"/>
      <c r="NE202" s="120"/>
      <c r="NF202" s="120"/>
      <c r="NG202" s="120"/>
      <c r="NH202" s="120"/>
      <c r="NI202" s="120"/>
      <c r="NJ202" s="120"/>
      <c r="NK202" s="120"/>
      <c r="NL202" s="120"/>
      <c r="NM202" s="120"/>
      <c r="NN202" s="120"/>
      <c r="NO202" s="120"/>
      <c r="NP202" s="120"/>
      <c r="NQ202" s="120"/>
      <c r="NR202" s="120"/>
      <c r="NS202" s="120"/>
      <c r="NT202" s="120"/>
      <c r="NU202" s="120"/>
      <c r="NV202" s="120"/>
      <c r="NW202" s="120"/>
      <c r="NX202" s="120"/>
      <c r="NY202" s="120"/>
      <c r="NZ202" s="120"/>
      <c r="OA202" s="120"/>
      <c r="OB202" s="120"/>
      <c r="OC202" s="120"/>
      <c r="OD202" s="120"/>
      <c r="OE202" s="120"/>
      <c r="OF202" s="120"/>
      <c r="OG202" s="120"/>
      <c r="OH202" s="120"/>
      <c r="OI202" s="120"/>
      <c r="OJ202" s="120"/>
      <c r="OK202" s="120"/>
      <c r="OL202" s="120"/>
      <c r="OM202" s="120"/>
      <c r="ON202" s="120"/>
      <c r="OO202" s="120"/>
      <c r="OP202" s="120"/>
      <c r="OQ202" s="120"/>
      <c r="OR202" s="120"/>
      <c r="OS202" s="120"/>
      <c r="OT202" s="120"/>
      <c r="OU202" s="120"/>
      <c r="OV202" s="120"/>
      <c r="OW202" s="120"/>
      <c r="OX202" s="120"/>
      <c r="OY202" s="120"/>
      <c r="OZ202" s="120"/>
      <c r="PA202" s="120"/>
      <c r="PB202" s="120"/>
      <c r="PC202" s="120"/>
      <c r="PD202" s="120"/>
      <c r="PE202" s="120"/>
      <c r="PF202" s="120"/>
      <c r="PG202" s="120"/>
      <c r="PH202" s="120"/>
      <c r="PI202" s="120"/>
      <c r="PJ202" s="120"/>
      <c r="PK202" s="120"/>
      <c r="PL202" s="120"/>
      <c r="PM202" s="120"/>
      <c r="PN202" s="120"/>
      <c r="PO202" s="120"/>
      <c r="PP202" s="120"/>
      <c r="PQ202" s="120"/>
      <c r="PR202" s="120"/>
      <c r="PS202" s="120"/>
      <c r="PT202" s="120"/>
      <c r="PU202" s="120"/>
      <c r="PV202" s="120"/>
      <c r="PW202" s="120"/>
      <c r="PX202" s="120"/>
      <c r="PY202" s="120"/>
      <c r="PZ202" s="120"/>
      <c r="QA202" s="120"/>
      <c r="QB202" s="120"/>
      <c r="QC202" s="120"/>
      <c r="QD202" s="120"/>
      <c r="QE202" s="120"/>
      <c r="QF202" s="120"/>
      <c r="QG202" s="120"/>
      <c r="QH202" s="120"/>
      <c r="QI202" s="120"/>
      <c r="QJ202" s="120"/>
      <c r="QK202" s="120"/>
      <c r="QL202" s="120"/>
      <c r="QM202" s="120"/>
      <c r="QN202" s="120"/>
      <c r="QO202" s="120"/>
      <c r="QP202" s="120"/>
      <c r="QQ202" s="120"/>
      <c r="QR202" s="120"/>
      <c r="QS202" s="120"/>
      <c r="QT202" s="120"/>
      <c r="QU202" s="120"/>
      <c r="QV202" s="120"/>
      <c r="QW202" s="120"/>
      <c r="QX202" s="120"/>
      <c r="QY202" s="120"/>
      <c r="QZ202" s="120"/>
      <c r="RA202" s="120"/>
      <c r="RB202" s="120"/>
      <c r="RC202" s="120"/>
      <c r="RD202" s="120"/>
      <c r="RE202" s="120"/>
      <c r="RF202" s="120"/>
      <c r="RG202" s="120"/>
      <c r="RH202" s="120"/>
      <c r="RI202" s="120"/>
      <c r="RJ202" s="120"/>
      <c r="RK202" s="120"/>
      <c r="RL202" s="120"/>
      <c r="RM202" s="120"/>
      <c r="RN202" s="120"/>
      <c r="RO202" s="120"/>
      <c r="RP202" s="120"/>
      <c r="RQ202" s="120"/>
      <c r="RR202" s="120"/>
      <c r="RS202" s="120"/>
      <c r="RT202" s="120"/>
      <c r="RU202" s="120"/>
      <c r="RV202" s="120"/>
      <c r="RW202" s="120"/>
      <c r="RX202" s="120"/>
      <c r="RY202" s="120"/>
      <c r="RZ202" s="120"/>
      <c r="SA202" s="120"/>
      <c r="SB202" s="120"/>
      <c r="SC202" s="120"/>
      <c r="SD202" s="120"/>
      <c r="SE202" s="120"/>
      <c r="SF202" s="120"/>
      <c r="SG202" s="120"/>
      <c r="SH202" s="120"/>
      <c r="SI202" s="120"/>
      <c r="SJ202" s="120"/>
      <c r="SK202" s="120"/>
      <c r="SL202" s="120"/>
      <c r="SM202" s="120"/>
      <c r="SN202" s="120"/>
      <c r="SO202" s="120"/>
      <c r="SP202" s="120"/>
      <c r="SQ202" s="120"/>
      <c r="SR202" s="120"/>
      <c r="SS202" s="120"/>
      <c r="ST202" s="120"/>
      <c r="SU202" s="120"/>
      <c r="SV202" s="120"/>
      <c r="SW202" s="120"/>
      <c r="SX202" s="120"/>
      <c r="SY202" s="120"/>
      <c r="SZ202" s="120"/>
      <c r="TA202" s="120"/>
      <c r="TB202" s="120"/>
      <c r="TC202" s="120"/>
      <c r="TD202" s="120"/>
      <c r="TE202" s="120"/>
      <c r="TF202" s="120"/>
      <c r="TG202" s="120"/>
      <c r="TH202" s="120"/>
      <c r="TI202" s="120"/>
      <c r="TJ202" s="120"/>
      <c r="TK202" s="120"/>
      <c r="TL202" s="120"/>
      <c r="TM202" s="120"/>
      <c r="TN202" s="120"/>
      <c r="TO202" s="120"/>
      <c r="TP202" s="120"/>
      <c r="TQ202" s="120"/>
      <c r="TR202" s="120"/>
      <c r="TS202" s="120"/>
      <c r="TT202" s="120"/>
      <c r="TU202" s="120"/>
      <c r="TV202" s="120"/>
      <c r="TW202" s="120"/>
      <c r="TX202" s="120"/>
      <c r="TY202" s="120"/>
      <c r="TZ202" s="120"/>
      <c r="UA202" s="120"/>
      <c r="UB202" s="120"/>
      <c r="UC202" s="120"/>
      <c r="UD202" s="120"/>
      <c r="UE202" s="120"/>
      <c r="UF202" s="120"/>
      <c r="UG202" s="120"/>
    </row>
    <row r="203" spans="1:553" ht="56.25" x14ac:dyDescent="0.25">
      <c r="A203" s="163" t="s">
        <v>264</v>
      </c>
      <c r="B203" s="31">
        <v>0</v>
      </c>
      <c r="C203" s="31">
        <v>0.19259999999999999</v>
      </c>
      <c r="D203" s="31">
        <v>0.19259999999999999</v>
      </c>
      <c r="E203" s="31">
        <v>0</v>
      </c>
      <c r="F203" s="31">
        <v>0.12</v>
      </c>
      <c r="G203" s="31">
        <v>0.12</v>
      </c>
      <c r="H203" s="31">
        <v>0</v>
      </c>
      <c r="I203" s="31">
        <v>0</v>
      </c>
      <c r="J203" s="31">
        <v>0.12</v>
      </c>
      <c r="K203" s="127">
        <v>0.12</v>
      </c>
      <c r="L203" s="127">
        <v>0</v>
      </c>
      <c r="M203" s="85">
        <v>0</v>
      </c>
      <c r="N203" s="85">
        <v>5.8900000000000001E-2</v>
      </c>
      <c r="O203" s="85">
        <f>N203+M203</f>
        <v>5.8900000000000001E-2</v>
      </c>
      <c r="P203" s="85"/>
      <c r="Q203" s="127">
        <v>0</v>
      </c>
      <c r="R203" s="127">
        <v>0.26</v>
      </c>
      <c r="S203" s="127">
        <v>0.26</v>
      </c>
      <c r="T203" s="127">
        <v>0</v>
      </c>
      <c r="U203" s="85">
        <v>0</v>
      </c>
      <c r="V203" s="85">
        <v>0.74160000000000004</v>
      </c>
      <c r="W203" s="85">
        <f>V203+U203</f>
        <v>0.74160000000000004</v>
      </c>
      <c r="X203" s="85">
        <v>0</v>
      </c>
      <c r="Y203" s="85">
        <v>0</v>
      </c>
      <c r="Z203" s="85">
        <v>0.65529999999999999</v>
      </c>
      <c r="AA203" s="41">
        <f>SUM(Y203:Z203)</f>
        <v>0.65529999999999999</v>
      </c>
      <c r="AB203" s="85">
        <v>1.2</v>
      </c>
      <c r="AC203" s="85">
        <v>0</v>
      </c>
      <c r="AD203" s="123">
        <f t="shared" si="140"/>
        <v>1.2</v>
      </c>
      <c r="AE203" s="127">
        <v>1.2</v>
      </c>
      <c r="AF203" s="127">
        <v>0</v>
      </c>
      <c r="AG203" s="123">
        <f t="shared" si="141"/>
        <v>1.2</v>
      </c>
      <c r="AH203" s="127">
        <v>0.8286</v>
      </c>
      <c r="AI203" s="127">
        <v>0</v>
      </c>
      <c r="AJ203" s="123">
        <f t="shared" si="134"/>
        <v>0.8286</v>
      </c>
      <c r="AK203" s="127">
        <v>1.5</v>
      </c>
      <c r="AL203" s="127">
        <v>0</v>
      </c>
      <c r="AM203" s="123">
        <f t="shared" si="135"/>
        <v>1.5</v>
      </c>
      <c r="AN203" s="127">
        <v>1</v>
      </c>
      <c r="AO203" s="127">
        <v>0</v>
      </c>
      <c r="AP203" s="123">
        <f t="shared" si="136"/>
        <v>1</v>
      </c>
      <c r="AQ203" s="123">
        <v>0.89159999999999995</v>
      </c>
      <c r="AR203" s="123">
        <v>0</v>
      </c>
      <c r="AS203" s="123">
        <f>SUM(AQ203:AR203)</f>
        <v>0.89159999999999995</v>
      </c>
      <c r="AT203" s="127">
        <v>1.5</v>
      </c>
      <c r="AU203" s="127">
        <v>0</v>
      </c>
      <c r="AV203" s="123">
        <f t="shared" si="138"/>
        <v>1.5</v>
      </c>
      <c r="AW203" s="127">
        <v>1.45</v>
      </c>
      <c r="AX203" s="127">
        <v>0</v>
      </c>
      <c r="AY203" s="123">
        <f t="shared" si="142"/>
        <v>1.45</v>
      </c>
      <c r="AZ203" s="219">
        <v>1.1000000000000001</v>
      </c>
      <c r="BA203" s="219">
        <v>0</v>
      </c>
      <c r="BB203" s="226">
        <f t="shared" si="143"/>
        <v>1.1000000000000001</v>
      </c>
      <c r="BC203" s="226">
        <v>0.46410000000000001</v>
      </c>
      <c r="BD203" s="226">
        <v>0</v>
      </c>
      <c r="BE203" s="226">
        <f t="shared" si="144"/>
        <v>0.46410000000000001</v>
      </c>
      <c r="BF203" s="219">
        <v>1.1000000000000001</v>
      </c>
      <c r="BG203" s="219">
        <v>0</v>
      </c>
      <c r="BH203" s="226">
        <f t="shared" si="145"/>
        <v>1.1000000000000001</v>
      </c>
      <c r="BI203" s="226">
        <v>0.5</v>
      </c>
      <c r="BJ203" s="226">
        <v>0</v>
      </c>
      <c r="BK203" s="226">
        <f t="shared" si="146"/>
        <v>0.5</v>
      </c>
      <c r="BL203" s="228">
        <v>0.42920000000000003</v>
      </c>
      <c r="BM203" s="228">
        <v>0</v>
      </c>
      <c r="BN203" s="226">
        <f>SUM(BL203:BM203)</f>
        <v>0.42920000000000003</v>
      </c>
      <c r="BO203" s="226">
        <v>1.1000000000000001</v>
      </c>
      <c r="BP203" s="226">
        <v>0</v>
      </c>
      <c r="BQ203" s="226">
        <f t="shared" si="147"/>
        <v>1.1000000000000001</v>
      </c>
      <c r="BR203" s="228">
        <v>0.2</v>
      </c>
      <c r="BS203" s="228">
        <v>0</v>
      </c>
      <c r="BT203" s="226">
        <f>SUM(BR203:BS203)</f>
        <v>0.2</v>
      </c>
      <c r="BU203" s="228">
        <v>0.1865</v>
      </c>
      <c r="BV203" s="228"/>
      <c r="BW203" s="226">
        <f>SUM(BU203:BV203)</f>
        <v>0.1865</v>
      </c>
      <c r="BX203" s="228">
        <v>0.6</v>
      </c>
      <c r="BY203" s="228">
        <v>0</v>
      </c>
      <c r="BZ203" s="226">
        <f>SUM(BX203:BY203)</f>
        <v>0.6</v>
      </c>
      <c r="CA203" s="216">
        <v>0.9</v>
      </c>
      <c r="CB203" s="216"/>
      <c r="CC203" s="217">
        <f>SUM(CA203:CB203)</f>
        <v>0.9</v>
      </c>
      <c r="CD203" s="216">
        <v>0.89959999999999996</v>
      </c>
      <c r="CE203" s="216"/>
      <c r="CF203" s="216">
        <f>SUM(CD203:CE203)</f>
        <v>0.89959999999999996</v>
      </c>
      <c r="CG203" s="216">
        <v>1</v>
      </c>
      <c r="CH203" s="216"/>
      <c r="CI203" s="217">
        <f>SUM(CG203:CH203)</f>
        <v>1</v>
      </c>
      <c r="CJ203" s="216">
        <v>0.95</v>
      </c>
      <c r="CK203" s="216"/>
      <c r="CL203" s="216">
        <f>SUM(CJ203:CK203)</f>
        <v>0.95</v>
      </c>
      <c r="CM203" s="216">
        <v>1</v>
      </c>
      <c r="CN203" s="216"/>
      <c r="CO203" s="216">
        <f>SUM(CM203:CN203)</f>
        <v>1</v>
      </c>
      <c r="CP203" s="216">
        <v>1</v>
      </c>
      <c r="CQ203" s="216"/>
      <c r="CR203" s="216">
        <f>SUM(CP203:CQ203)</f>
        <v>1</v>
      </c>
      <c r="GC203" s="120"/>
      <c r="GD203" s="120"/>
      <c r="GE203" s="120"/>
      <c r="GF203" s="120"/>
      <c r="GG203" s="120"/>
      <c r="GH203" s="120"/>
      <c r="GI203" s="120"/>
      <c r="GJ203" s="120"/>
      <c r="GK203" s="120"/>
      <c r="GL203" s="120"/>
      <c r="GM203" s="120"/>
      <c r="GN203" s="120"/>
      <c r="GO203" s="120"/>
      <c r="GP203" s="120"/>
      <c r="GQ203" s="120"/>
      <c r="GR203" s="120"/>
      <c r="GS203" s="120"/>
      <c r="GT203" s="120"/>
      <c r="GU203" s="120"/>
      <c r="GV203" s="120"/>
      <c r="GW203" s="120"/>
      <c r="GX203" s="120"/>
      <c r="GY203" s="120"/>
      <c r="GZ203" s="120"/>
      <c r="HA203" s="120"/>
      <c r="HB203" s="120"/>
      <c r="HC203" s="120"/>
      <c r="HD203" s="120"/>
      <c r="HE203" s="120"/>
      <c r="HF203" s="120"/>
      <c r="HG203" s="120"/>
      <c r="HH203" s="120"/>
      <c r="HI203" s="120"/>
      <c r="HJ203" s="120"/>
      <c r="HK203" s="120"/>
      <c r="HL203" s="120"/>
      <c r="HM203" s="120"/>
      <c r="HN203" s="120"/>
      <c r="HO203" s="120"/>
      <c r="HP203" s="120"/>
      <c r="HQ203" s="120"/>
      <c r="HR203" s="120"/>
      <c r="HS203" s="120"/>
      <c r="HT203" s="120"/>
      <c r="HU203" s="120"/>
      <c r="HV203" s="120"/>
      <c r="HW203" s="120"/>
      <c r="HX203" s="120"/>
      <c r="HY203" s="120"/>
      <c r="HZ203" s="120"/>
      <c r="IA203" s="120"/>
      <c r="IB203" s="120"/>
      <c r="IC203" s="120"/>
      <c r="ID203" s="120"/>
      <c r="IE203" s="120"/>
      <c r="IF203" s="120"/>
      <c r="IG203" s="120"/>
      <c r="IH203" s="120"/>
      <c r="II203" s="120"/>
      <c r="IJ203" s="120"/>
      <c r="IK203" s="120"/>
      <c r="IL203" s="120"/>
      <c r="IM203" s="120"/>
      <c r="IN203" s="120"/>
      <c r="IO203" s="120"/>
      <c r="IP203" s="120"/>
      <c r="IQ203" s="120"/>
      <c r="IR203" s="120"/>
      <c r="IS203" s="120"/>
      <c r="IT203" s="120"/>
      <c r="IU203" s="120"/>
      <c r="IV203" s="120"/>
      <c r="IW203" s="120"/>
      <c r="IX203" s="120"/>
      <c r="IY203" s="120"/>
      <c r="IZ203" s="120"/>
      <c r="JA203" s="120"/>
      <c r="JB203" s="120"/>
      <c r="JC203" s="120"/>
      <c r="JD203" s="120"/>
      <c r="JE203" s="120"/>
      <c r="JF203" s="120"/>
      <c r="JG203" s="120"/>
      <c r="JH203" s="120"/>
      <c r="JI203" s="120"/>
      <c r="JJ203" s="120"/>
      <c r="JK203" s="120"/>
      <c r="JL203" s="120"/>
      <c r="JM203" s="120"/>
      <c r="JN203" s="120"/>
      <c r="JO203" s="120"/>
      <c r="JP203" s="120"/>
      <c r="JQ203" s="120"/>
      <c r="JR203" s="120"/>
      <c r="JS203" s="120"/>
      <c r="JT203" s="120"/>
      <c r="JU203" s="120"/>
      <c r="JV203" s="120"/>
      <c r="JW203" s="120"/>
      <c r="JX203" s="120"/>
      <c r="JY203" s="120"/>
      <c r="JZ203" s="120"/>
      <c r="KA203" s="120"/>
      <c r="KB203" s="120"/>
      <c r="KC203" s="120"/>
      <c r="KD203" s="120"/>
      <c r="KE203" s="120"/>
      <c r="KF203" s="120"/>
      <c r="KG203" s="120"/>
      <c r="KH203" s="120"/>
      <c r="KI203" s="120"/>
      <c r="KJ203" s="120"/>
      <c r="KK203" s="120"/>
      <c r="KL203" s="120"/>
      <c r="KM203" s="120"/>
      <c r="KN203" s="120"/>
      <c r="KO203" s="120"/>
      <c r="KP203" s="120"/>
      <c r="KQ203" s="120"/>
      <c r="KR203" s="120"/>
      <c r="KS203" s="120"/>
      <c r="KT203" s="120"/>
      <c r="KU203" s="120"/>
      <c r="KV203" s="120"/>
      <c r="KW203" s="120"/>
      <c r="KX203" s="120"/>
      <c r="KY203" s="120"/>
      <c r="KZ203" s="120"/>
      <c r="LA203" s="120"/>
      <c r="LB203" s="120"/>
      <c r="LC203" s="120"/>
      <c r="LD203" s="120"/>
      <c r="LE203" s="120"/>
      <c r="LF203" s="120"/>
      <c r="LG203" s="120"/>
      <c r="LH203" s="120"/>
      <c r="LI203" s="120"/>
      <c r="LJ203" s="120"/>
      <c r="LK203" s="120"/>
      <c r="LL203" s="120"/>
      <c r="LM203" s="120"/>
      <c r="LN203" s="120"/>
      <c r="LO203" s="120"/>
      <c r="LP203" s="120"/>
      <c r="LQ203" s="120"/>
      <c r="LR203" s="120"/>
      <c r="LS203" s="120"/>
      <c r="LT203" s="120"/>
      <c r="LU203" s="120"/>
      <c r="LV203" s="120"/>
      <c r="LW203" s="120"/>
      <c r="LX203" s="120"/>
      <c r="LY203" s="120"/>
      <c r="LZ203" s="120"/>
      <c r="MA203" s="120"/>
      <c r="MB203" s="120"/>
      <c r="MC203" s="120"/>
      <c r="MD203" s="120"/>
      <c r="ME203" s="120"/>
      <c r="MF203" s="120"/>
      <c r="MG203" s="120"/>
      <c r="MH203" s="120"/>
      <c r="MI203" s="120"/>
      <c r="MJ203" s="120"/>
      <c r="MK203" s="120"/>
      <c r="ML203" s="120"/>
      <c r="MM203" s="120"/>
      <c r="MN203" s="120"/>
      <c r="MO203" s="120"/>
      <c r="MP203" s="120"/>
      <c r="MQ203" s="120"/>
      <c r="MR203" s="120"/>
      <c r="MS203" s="120"/>
      <c r="MT203" s="120"/>
      <c r="MU203" s="120"/>
      <c r="MV203" s="120"/>
      <c r="MW203" s="120"/>
      <c r="MX203" s="120"/>
      <c r="MY203" s="120"/>
      <c r="MZ203" s="120"/>
      <c r="NA203" s="120"/>
      <c r="NB203" s="120"/>
      <c r="NC203" s="120"/>
      <c r="ND203" s="120"/>
      <c r="NE203" s="120"/>
      <c r="NF203" s="120"/>
      <c r="NG203" s="120"/>
      <c r="NH203" s="120"/>
      <c r="NI203" s="120"/>
      <c r="NJ203" s="120"/>
      <c r="NK203" s="120"/>
      <c r="NL203" s="120"/>
      <c r="NM203" s="120"/>
      <c r="NN203" s="120"/>
      <c r="NO203" s="120"/>
      <c r="NP203" s="120"/>
      <c r="NQ203" s="120"/>
      <c r="NR203" s="120"/>
      <c r="NS203" s="120"/>
      <c r="NT203" s="120"/>
      <c r="NU203" s="120"/>
      <c r="NV203" s="120"/>
      <c r="NW203" s="120"/>
      <c r="NX203" s="120"/>
      <c r="NY203" s="120"/>
      <c r="NZ203" s="120"/>
      <c r="OA203" s="120"/>
      <c r="OB203" s="120"/>
      <c r="OC203" s="120"/>
      <c r="OD203" s="120"/>
      <c r="OE203" s="120"/>
      <c r="OF203" s="120"/>
      <c r="OG203" s="120"/>
      <c r="OH203" s="120"/>
      <c r="OI203" s="120"/>
      <c r="OJ203" s="120"/>
      <c r="OK203" s="120"/>
      <c r="OL203" s="120"/>
      <c r="OM203" s="120"/>
      <c r="ON203" s="120"/>
      <c r="OO203" s="120"/>
      <c r="OP203" s="120"/>
      <c r="OQ203" s="120"/>
      <c r="OR203" s="120"/>
      <c r="OS203" s="120"/>
      <c r="OT203" s="120"/>
      <c r="OU203" s="120"/>
      <c r="OV203" s="120"/>
      <c r="OW203" s="120"/>
      <c r="OX203" s="120"/>
      <c r="OY203" s="120"/>
      <c r="OZ203" s="120"/>
      <c r="PA203" s="120"/>
      <c r="PB203" s="120"/>
      <c r="PC203" s="120"/>
      <c r="PD203" s="120"/>
      <c r="PE203" s="120"/>
      <c r="PF203" s="120"/>
      <c r="PG203" s="120"/>
      <c r="PH203" s="120"/>
      <c r="PI203" s="120"/>
      <c r="PJ203" s="120"/>
      <c r="PK203" s="120"/>
      <c r="PL203" s="120"/>
      <c r="PM203" s="120"/>
      <c r="PN203" s="120"/>
      <c r="PO203" s="120"/>
      <c r="PP203" s="120"/>
      <c r="PQ203" s="120"/>
      <c r="PR203" s="120"/>
      <c r="PS203" s="120"/>
      <c r="PT203" s="120"/>
      <c r="PU203" s="120"/>
      <c r="PV203" s="120"/>
      <c r="PW203" s="120"/>
      <c r="PX203" s="120"/>
      <c r="PY203" s="120"/>
      <c r="PZ203" s="120"/>
      <c r="QA203" s="120"/>
      <c r="QB203" s="120"/>
      <c r="QC203" s="120"/>
      <c r="QD203" s="120"/>
      <c r="QE203" s="120"/>
      <c r="QF203" s="120"/>
      <c r="QG203" s="120"/>
      <c r="QH203" s="120"/>
      <c r="QI203" s="120"/>
      <c r="QJ203" s="120"/>
      <c r="QK203" s="120"/>
      <c r="QL203" s="120"/>
      <c r="QM203" s="120"/>
      <c r="QN203" s="120"/>
      <c r="QO203" s="120"/>
      <c r="QP203" s="120"/>
      <c r="QQ203" s="120"/>
      <c r="QR203" s="120"/>
      <c r="QS203" s="120"/>
      <c r="QT203" s="120"/>
      <c r="QU203" s="120"/>
      <c r="QV203" s="120"/>
      <c r="QW203" s="120"/>
      <c r="QX203" s="120"/>
      <c r="QY203" s="120"/>
      <c r="QZ203" s="120"/>
      <c r="RA203" s="120"/>
      <c r="RB203" s="120"/>
      <c r="RC203" s="120"/>
      <c r="RD203" s="120"/>
      <c r="RE203" s="120"/>
      <c r="RF203" s="120"/>
      <c r="RG203" s="120"/>
      <c r="RH203" s="120"/>
      <c r="RI203" s="120"/>
      <c r="RJ203" s="120"/>
      <c r="RK203" s="120"/>
      <c r="RL203" s="120"/>
      <c r="RM203" s="120"/>
      <c r="RN203" s="120"/>
      <c r="RO203" s="120"/>
      <c r="RP203" s="120"/>
      <c r="RQ203" s="120"/>
      <c r="RR203" s="120"/>
      <c r="RS203" s="120"/>
      <c r="RT203" s="120"/>
      <c r="RU203" s="120"/>
      <c r="RV203" s="120"/>
      <c r="RW203" s="120"/>
      <c r="RX203" s="120"/>
      <c r="RY203" s="120"/>
      <c r="RZ203" s="120"/>
      <c r="SA203" s="120"/>
      <c r="SB203" s="120"/>
      <c r="SC203" s="120"/>
      <c r="SD203" s="120"/>
      <c r="SE203" s="120"/>
      <c r="SF203" s="120"/>
      <c r="SG203" s="120"/>
      <c r="SH203" s="120"/>
      <c r="SI203" s="120"/>
      <c r="SJ203" s="120"/>
      <c r="SK203" s="120"/>
      <c r="SL203" s="120"/>
      <c r="SM203" s="120"/>
      <c r="SN203" s="120"/>
      <c r="SO203" s="120"/>
      <c r="SP203" s="120"/>
      <c r="SQ203" s="120"/>
      <c r="SR203" s="120"/>
      <c r="SS203" s="120"/>
      <c r="ST203" s="120"/>
      <c r="SU203" s="120"/>
      <c r="SV203" s="120"/>
      <c r="SW203" s="120"/>
      <c r="SX203" s="120"/>
      <c r="SY203" s="120"/>
      <c r="SZ203" s="120"/>
      <c r="TA203" s="120"/>
      <c r="TB203" s="120"/>
      <c r="TC203" s="120"/>
      <c r="TD203" s="120"/>
      <c r="TE203" s="120"/>
      <c r="TF203" s="120"/>
      <c r="TG203" s="120"/>
      <c r="TH203" s="120"/>
      <c r="TI203" s="120"/>
      <c r="TJ203" s="120"/>
      <c r="TK203" s="120"/>
      <c r="TL203" s="120"/>
      <c r="TM203" s="120"/>
      <c r="TN203" s="120"/>
      <c r="TO203" s="120"/>
      <c r="TP203" s="120"/>
      <c r="TQ203" s="120"/>
      <c r="TR203" s="120"/>
      <c r="TS203" s="120"/>
      <c r="TT203" s="120"/>
      <c r="TU203" s="120"/>
      <c r="TV203" s="120"/>
      <c r="TW203" s="120"/>
      <c r="TX203" s="120"/>
      <c r="TY203" s="120"/>
      <c r="TZ203" s="120"/>
      <c r="UA203" s="120"/>
      <c r="UB203" s="120"/>
      <c r="UC203" s="120"/>
      <c r="UD203" s="120"/>
      <c r="UE203" s="120"/>
      <c r="UF203" s="120"/>
      <c r="UG203" s="120"/>
    </row>
    <row r="204" spans="1:553" x14ac:dyDescent="0.25">
      <c r="A204" s="258" t="s">
        <v>125</v>
      </c>
      <c r="B204" s="31">
        <v>0</v>
      </c>
      <c r="C204" s="31">
        <v>97.980400000000003</v>
      </c>
      <c r="D204" s="31">
        <v>97.980400000000003</v>
      </c>
      <c r="E204" s="31">
        <v>0</v>
      </c>
      <c r="F204" s="31">
        <v>101.1317</v>
      </c>
      <c r="G204" s="31">
        <v>101.1317</v>
      </c>
      <c r="H204" s="31">
        <v>0</v>
      </c>
      <c r="I204" s="31">
        <v>0</v>
      </c>
      <c r="J204" s="31">
        <v>101.1317</v>
      </c>
      <c r="K204" s="127">
        <v>101.1317</v>
      </c>
      <c r="L204" s="127">
        <v>0</v>
      </c>
      <c r="M204" s="85">
        <v>0</v>
      </c>
      <c r="N204" s="85">
        <v>101.02809999999999</v>
      </c>
      <c r="O204" s="85">
        <f>N204+M204</f>
        <v>101.02809999999999</v>
      </c>
      <c r="P204" s="85"/>
      <c r="Q204" s="127">
        <v>0</v>
      </c>
      <c r="R204" s="127">
        <v>101.1317</v>
      </c>
      <c r="S204" s="127">
        <v>101.1317</v>
      </c>
      <c r="T204" s="127">
        <v>0</v>
      </c>
      <c r="U204" s="85">
        <v>0</v>
      </c>
      <c r="V204" s="85">
        <v>130</v>
      </c>
      <c r="W204" s="85">
        <f>V204+U204</f>
        <v>130</v>
      </c>
      <c r="X204" s="85">
        <v>0</v>
      </c>
      <c r="Y204" s="85">
        <v>0</v>
      </c>
      <c r="Z204" s="85">
        <v>129.9845</v>
      </c>
      <c r="AA204" s="41">
        <f>SUM(Y204:Z204)</f>
        <v>129.9845</v>
      </c>
      <c r="AB204" s="85">
        <v>130</v>
      </c>
      <c r="AC204" s="85">
        <v>0</v>
      </c>
      <c r="AD204" s="123">
        <f t="shared" si="140"/>
        <v>130</v>
      </c>
      <c r="AE204" s="127">
        <v>149.5</v>
      </c>
      <c r="AF204" s="127">
        <v>0</v>
      </c>
      <c r="AG204" s="123">
        <f t="shared" si="141"/>
        <v>149.5</v>
      </c>
      <c r="AH204" s="127">
        <v>149.4999</v>
      </c>
      <c r="AI204" s="127">
        <v>0</v>
      </c>
      <c r="AJ204" s="123">
        <f t="shared" si="134"/>
        <v>149.4999</v>
      </c>
      <c r="AK204" s="127">
        <v>150</v>
      </c>
      <c r="AL204" s="127">
        <v>0</v>
      </c>
      <c r="AM204" s="123">
        <f t="shared" si="135"/>
        <v>150</v>
      </c>
      <c r="AN204" s="127">
        <v>168</v>
      </c>
      <c r="AO204" s="127">
        <v>0</v>
      </c>
      <c r="AP204" s="123">
        <f t="shared" si="136"/>
        <v>168</v>
      </c>
      <c r="AQ204" s="123">
        <v>167.92019999999999</v>
      </c>
      <c r="AR204" s="123">
        <v>0</v>
      </c>
      <c r="AS204" s="123">
        <f>SUM(AQ204:AR204)</f>
        <v>167.92019999999999</v>
      </c>
      <c r="AT204" s="127">
        <v>168</v>
      </c>
      <c r="AU204" s="127">
        <v>0</v>
      </c>
      <c r="AV204" s="123">
        <f t="shared" si="138"/>
        <v>168</v>
      </c>
      <c r="AW204" s="127">
        <v>168</v>
      </c>
      <c r="AX204" s="127">
        <v>0</v>
      </c>
      <c r="AY204" s="123">
        <f t="shared" si="142"/>
        <v>168</v>
      </c>
      <c r="AZ204" s="219">
        <v>233.83449999999999</v>
      </c>
      <c r="BA204" s="219">
        <v>0</v>
      </c>
      <c r="BB204" s="226">
        <f t="shared" si="143"/>
        <v>233.83449999999999</v>
      </c>
      <c r="BC204" s="226">
        <v>231.7604</v>
      </c>
      <c r="BD204" s="226">
        <v>0</v>
      </c>
      <c r="BE204" s="226">
        <f t="shared" si="144"/>
        <v>231.7604</v>
      </c>
      <c r="BF204" s="219">
        <v>168</v>
      </c>
      <c r="BG204" s="219">
        <v>0</v>
      </c>
      <c r="BH204" s="226">
        <f t="shared" si="145"/>
        <v>168</v>
      </c>
      <c r="BI204" s="226">
        <v>350</v>
      </c>
      <c r="BJ204" s="226">
        <v>0</v>
      </c>
      <c r="BK204" s="226">
        <f t="shared" si="146"/>
        <v>350</v>
      </c>
      <c r="BL204" s="228">
        <v>345.99779999999998</v>
      </c>
      <c r="BM204" s="228">
        <v>0</v>
      </c>
      <c r="BN204" s="226">
        <f>SUM(BL204:BM204)</f>
        <v>345.99779999999998</v>
      </c>
      <c r="BO204" s="226">
        <v>350</v>
      </c>
      <c r="BP204" s="226">
        <v>0</v>
      </c>
      <c r="BQ204" s="226">
        <f t="shared" si="147"/>
        <v>350</v>
      </c>
      <c r="BR204" s="228">
        <v>330</v>
      </c>
      <c r="BS204" s="228">
        <v>0</v>
      </c>
      <c r="BT204" s="226">
        <f>SUM(BR204:BS204)</f>
        <v>330</v>
      </c>
      <c r="BU204" s="228">
        <v>328.75360000000001</v>
      </c>
      <c r="BV204" s="228"/>
      <c r="BW204" s="226">
        <f>SUM(BU204:BV204)</f>
        <v>328.75360000000001</v>
      </c>
      <c r="BX204" s="228">
        <v>370</v>
      </c>
      <c r="BY204" s="228">
        <v>0</v>
      </c>
      <c r="BZ204" s="226">
        <f>SUM(BX204:BY204)</f>
        <v>370</v>
      </c>
      <c r="CA204" s="216">
        <v>445</v>
      </c>
      <c r="CB204" s="216"/>
      <c r="CC204" s="217">
        <f>SUM(CA204:CB204)</f>
        <v>445</v>
      </c>
      <c r="CD204" s="216">
        <v>494.14769999999999</v>
      </c>
      <c r="CE204" s="216"/>
      <c r="CF204" s="216">
        <f>SUM(CD204:CE204)</f>
        <v>494.14769999999999</v>
      </c>
      <c r="CG204" s="216">
        <v>484.5</v>
      </c>
      <c r="CH204" s="216"/>
      <c r="CI204" s="217">
        <f>SUM(CG204:CH204)</f>
        <v>484.5</v>
      </c>
      <c r="CJ204" s="216">
        <v>550</v>
      </c>
      <c r="CK204" s="216"/>
      <c r="CL204" s="216">
        <f>SUM(CJ204:CK204)</f>
        <v>550</v>
      </c>
      <c r="CM204" s="216">
        <v>650</v>
      </c>
      <c r="CN204" s="216"/>
      <c r="CO204" s="216">
        <f>SUM(CM204:CN204)</f>
        <v>650</v>
      </c>
      <c r="CP204" s="216">
        <v>650</v>
      </c>
      <c r="CQ204" s="216"/>
      <c r="CR204" s="216">
        <f>SUM(CP204:CQ204)</f>
        <v>650</v>
      </c>
      <c r="GC204" s="120"/>
      <c r="GD204" s="120"/>
      <c r="GE204" s="120"/>
      <c r="GF204" s="120"/>
      <c r="GG204" s="120"/>
      <c r="GH204" s="120"/>
      <c r="GI204" s="120"/>
      <c r="GJ204" s="120"/>
      <c r="GK204" s="120"/>
      <c r="GL204" s="120"/>
      <c r="GM204" s="120"/>
      <c r="GN204" s="120"/>
      <c r="GO204" s="120"/>
      <c r="GP204" s="120"/>
      <c r="GQ204" s="120"/>
      <c r="GR204" s="120"/>
      <c r="GS204" s="120"/>
      <c r="GT204" s="120"/>
      <c r="GU204" s="120"/>
      <c r="GV204" s="120"/>
      <c r="GW204" s="120"/>
      <c r="GX204" s="120"/>
      <c r="GY204" s="120"/>
      <c r="GZ204" s="120"/>
      <c r="HA204" s="120"/>
      <c r="HB204" s="120"/>
      <c r="HC204" s="120"/>
      <c r="HD204" s="120"/>
      <c r="HE204" s="120"/>
      <c r="HF204" s="120"/>
      <c r="HG204" s="120"/>
      <c r="HH204" s="120"/>
      <c r="HI204" s="120"/>
      <c r="HJ204" s="120"/>
      <c r="HK204" s="120"/>
      <c r="HL204" s="120"/>
      <c r="HM204" s="120"/>
      <c r="HN204" s="120"/>
      <c r="HO204" s="120"/>
      <c r="HP204" s="120"/>
      <c r="HQ204" s="120"/>
      <c r="HR204" s="120"/>
      <c r="HS204" s="120"/>
      <c r="HT204" s="120"/>
      <c r="HU204" s="120"/>
      <c r="HV204" s="120"/>
      <c r="HW204" s="120"/>
      <c r="HX204" s="120"/>
      <c r="HY204" s="120"/>
      <c r="HZ204" s="120"/>
      <c r="IA204" s="120"/>
      <c r="IB204" s="120"/>
      <c r="IC204" s="120"/>
      <c r="ID204" s="120"/>
      <c r="IE204" s="120"/>
      <c r="IF204" s="120"/>
      <c r="IG204" s="120"/>
      <c r="IH204" s="120"/>
      <c r="II204" s="120"/>
      <c r="IJ204" s="120"/>
      <c r="IK204" s="120"/>
      <c r="IL204" s="120"/>
      <c r="IM204" s="120"/>
      <c r="IN204" s="120"/>
      <c r="IO204" s="120"/>
      <c r="IP204" s="120"/>
      <c r="IQ204" s="120"/>
      <c r="IR204" s="120"/>
      <c r="IS204" s="120"/>
      <c r="IT204" s="120"/>
      <c r="IU204" s="120"/>
      <c r="IV204" s="120"/>
      <c r="IW204" s="120"/>
      <c r="IX204" s="120"/>
      <c r="IY204" s="120"/>
      <c r="IZ204" s="120"/>
      <c r="JA204" s="120"/>
      <c r="JB204" s="120"/>
      <c r="JC204" s="120"/>
      <c r="JD204" s="120"/>
      <c r="JE204" s="120"/>
      <c r="JF204" s="120"/>
      <c r="JG204" s="120"/>
      <c r="JH204" s="120"/>
      <c r="JI204" s="120"/>
      <c r="JJ204" s="120"/>
      <c r="JK204" s="120"/>
      <c r="JL204" s="120"/>
      <c r="JM204" s="120"/>
      <c r="JN204" s="120"/>
      <c r="JO204" s="120"/>
      <c r="JP204" s="120"/>
      <c r="JQ204" s="120"/>
      <c r="JR204" s="120"/>
      <c r="JS204" s="120"/>
      <c r="JT204" s="120"/>
      <c r="JU204" s="120"/>
      <c r="JV204" s="120"/>
      <c r="JW204" s="120"/>
      <c r="JX204" s="120"/>
      <c r="JY204" s="120"/>
      <c r="JZ204" s="120"/>
      <c r="KA204" s="120"/>
      <c r="KB204" s="120"/>
      <c r="KC204" s="120"/>
      <c r="KD204" s="120"/>
      <c r="KE204" s="120"/>
      <c r="KF204" s="120"/>
      <c r="KG204" s="120"/>
      <c r="KH204" s="120"/>
      <c r="KI204" s="120"/>
      <c r="KJ204" s="120"/>
      <c r="KK204" s="120"/>
      <c r="KL204" s="120"/>
      <c r="KM204" s="120"/>
      <c r="KN204" s="120"/>
      <c r="KO204" s="120"/>
      <c r="KP204" s="120"/>
      <c r="KQ204" s="120"/>
      <c r="KR204" s="120"/>
      <c r="KS204" s="120"/>
      <c r="KT204" s="120"/>
      <c r="KU204" s="120"/>
      <c r="KV204" s="120"/>
      <c r="KW204" s="120"/>
      <c r="KX204" s="120"/>
      <c r="KY204" s="120"/>
      <c r="KZ204" s="120"/>
      <c r="LA204" s="120"/>
      <c r="LB204" s="120"/>
      <c r="LC204" s="120"/>
      <c r="LD204" s="120"/>
      <c r="LE204" s="120"/>
      <c r="LF204" s="120"/>
      <c r="LG204" s="120"/>
      <c r="LH204" s="120"/>
      <c r="LI204" s="120"/>
      <c r="LJ204" s="120"/>
      <c r="LK204" s="120"/>
      <c r="LL204" s="120"/>
      <c r="LM204" s="120"/>
      <c r="LN204" s="120"/>
      <c r="LO204" s="120"/>
      <c r="LP204" s="120"/>
      <c r="LQ204" s="120"/>
      <c r="LR204" s="120"/>
      <c r="LS204" s="120"/>
      <c r="LT204" s="120"/>
      <c r="LU204" s="120"/>
      <c r="LV204" s="120"/>
      <c r="LW204" s="120"/>
      <c r="LX204" s="120"/>
      <c r="LY204" s="120"/>
      <c r="LZ204" s="120"/>
      <c r="MA204" s="120"/>
      <c r="MB204" s="120"/>
      <c r="MC204" s="120"/>
      <c r="MD204" s="120"/>
      <c r="ME204" s="120"/>
      <c r="MF204" s="120"/>
      <c r="MG204" s="120"/>
      <c r="MH204" s="120"/>
      <c r="MI204" s="120"/>
      <c r="MJ204" s="120"/>
      <c r="MK204" s="120"/>
      <c r="ML204" s="120"/>
      <c r="MM204" s="120"/>
      <c r="MN204" s="120"/>
      <c r="MO204" s="120"/>
      <c r="MP204" s="120"/>
      <c r="MQ204" s="120"/>
      <c r="MR204" s="120"/>
      <c r="MS204" s="120"/>
      <c r="MT204" s="120"/>
      <c r="MU204" s="120"/>
      <c r="MV204" s="120"/>
      <c r="MW204" s="120"/>
      <c r="MX204" s="120"/>
      <c r="MY204" s="120"/>
      <c r="MZ204" s="120"/>
      <c r="NA204" s="120"/>
      <c r="NB204" s="120"/>
      <c r="NC204" s="120"/>
      <c r="ND204" s="120"/>
      <c r="NE204" s="120"/>
      <c r="NF204" s="120"/>
      <c r="NG204" s="120"/>
      <c r="NH204" s="120"/>
      <c r="NI204" s="120"/>
      <c r="NJ204" s="120"/>
      <c r="NK204" s="120"/>
      <c r="NL204" s="120"/>
      <c r="NM204" s="120"/>
      <c r="NN204" s="120"/>
      <c r="NO204" s="120"/>
      <c r="NP204" s="120"/>
      <c r="NQ204" s="120"/>
      <c r="NR204" s="120"/>
      <c r="NS204" s="120"/>
      <c r="NT204" s="120"/>
      <c r="NU204" s="120"/>
      <c r="NV204" s="120"/>
      <c r="NW204" s="120"/>
      <c r="NX204" s="120"/>
      <c r="NY204" s="120"/>
      <c r="NZ204" s="120"/>
      <c r="OA204" s="120"/>
      <c r="OB204" s="120"/>
      <c r="OC204" s="120"/>
      <c r="OD204" s="120"/>
      <c r="OE204" s="120"/>
      <c r="OF204" s="120"/>
      <c r="OG204" s="120"/>
      <c r="OH204" s="120"/>
      <c r="OI204" s="120"/>
      <c r="OJ204" s="120"/>
      <c r="OK204" s="120"/>
      <c r="OL204" s="120"/>
      <c r="OM204" s="120"/>
      <c r="ON204" s="120"/>
      <c r="OO204" s="120"/>
      <c r="OP204" s="120"/>
      <c r="OQ204" s="120"/>
      <c r="OR204" s="120"/>
      <c r="OS204" s="120"/>
      <c r="OT204" s="120"/>
      <c r="OU204" s="120"/>
      <c r="OV204" s="120"/>
      <c r="OW204" s="120"/>
      <c r="OX204" s="120"/>
      <c r="OY204" s="120"/>
      <c r="OZ204" s="120"/>
      <c r="PA204" s="120"/>
      <c r="PB204" s="120"/>
      <c r="PC204" s="120"/>
      <c r="PD204" s="120"/>
      <c r="PE204" s="120"/>
      <c r="PF204" s="120"/>
      <c r="PG204" s="120"/>
      <c r="PH204" s="120"/>
      <c r="PI204" s="120"/>
      <c r="PJ204" s="120"/>
      <c r="PK204" s="120"/>
      <c r="PL204" s="120"/>
      <c r="PM204" s="120"/>
      <c r="PN204" s="120"/>
      <c r="PO204" s="120"/>
      <c r="PP204" s="120"/>
      <c r="PQ204" s="120"/>
      <c r="PR204" s="120"/>
      <c r="PS204" s="120"/>
      <c r="PT204" s="120"/>
      <c r="PU204" s="120"/>
      <c r="PV204" s="120"/>
      <c r="PW204" s="120"/>
      <c r="PX204" s="120"/>
      <c r="PY204" s="120"/>
      <c r="PZ204" s="120"/>
      <c r="QA204" s="120"/>
      <c r="QB204" s="120"/>
      <c r="QC204" s="120"/>
      <c r="QD204" s="120"/>
      <c r="QE204" s="120"/>
      <c r="QF204" s="120"/>
      <c r="QG204" s="120"/>
      <c r="QH204" s="120"/>
      <c r="QI204" s="120"/>
      <c r="QJ204" s="120"/>
      <c r="QK204" s="120"/>
      <c r="QL204" s="120"/>
      <c r="QM204" s="120"/>
      <c r="QN204" s="120"/>
      <c r="QO204" s="120"/>
      <c r="QP204" s="120"/>
      <c r="QQ204" s="120"/>
      <c r="QR204" s="120"/>
      <c r="QS204" s="120"/>
      <c r="QT204" s="120"/>
      <c r="QU204" s="120"/>
      <c r="QV204" s="120"/>
      <c r="QW204" s="120"/>
      <c r="QX204" s="120"/>
      <c r="QY204" s="120"/>
      <c r="QZ204" s="120"/>
      <c r="RA204" s="120"/>
      <c r="RB204" s="120"/>
      <c r="RC204" s="120"/>
      <c r="RD204" s="120"/>
      <c r="RE204" s="120"/>
      <c r="RF204" s="120"/>
      <c r="RG204" s="120"/>
      <c r="RH204" s="120"/>
      <c r="RI204" s="120"/>
      <c r="RJ204" s="120"/>
      <c r="RK204" s="120"/>
      <c r="RL204" s="120"/>
      <c r="RM204" s="120"/>
      <c r="RN204" s="120"/>
      <c r="RO204" s="120"/>
      <c r="RP204" s="120"/>
      <c r="RQ204" s="120"/>
      <c r="RR204" s="120"/>
      <c r="RS204" s="120"/>
      <c r="RT204" s="120"/>
      <c r="RU204" s="120"/>
      <c r="RV204" s="120"/>
      <c r="RW204" s="120"/>
      <c r="RX204" s="120"/>
      <c r="RY204" s="120"/>
      <c r="RZ204" s="120"/>
      <c r="SA204" s="120"/>
      <c r="SB204" s="120"/>
      <c r="SC204" s="120"/>
      <c r="SD204" s="120"/>
      <c r="SE204" s="120"/>
      <c r="SF204" s="120"/>
      <c r="SG204" s="120"/>
      <c r="SH204" s="120"/>
      <c r="SI204" s="120"/>
      <c r="SJ204" s="120"/>
      <c r="SK204" s="120"/>
      <c r="SL204" s="120"/>
      <c r="SM204" s="120"/>
      <c r="SN204" s="120"/>
      <c r="SO204" s="120"/>
      <c r="SP204" s="120"/>
      <c r="SQ204" s="120"/>
      <c r="SR204" s="120"/>
      <c r="SS204" s="120"/>
      <c r="ST204" s="120"/>
      <c r="SU204" s="120"/>
      <c r="SV204" s="120"/>
      <c r="SW204" s="120"/>
      <c r="SX204" s="120"/>
      <c r="SY204" s="120"/>
      <c r="SZ204" s="120"/>
      <c r="TA204" s="120"/>
      <c r="TB204" s="120"/>
      <c r="TC204" s="120"/>
      <c r="TD204" s="120"/>
      <c r="TE204" s="120"/>
      <c r="TF204" s="120"/>
      <c r="TG204" s="120"/>
      <c r="TH204" s="120"/>
      <c r="TI204" s="120"/>
      <c r="TJ204" s="120"/>
      <c r="TK204" s="120"/>
      <c r="TL204" s="120"/>
      <c r="TM204" s="120"/>
      <c r="TN204" s="120"/>
      <c r="TO204" s="120"/>
      <c r="TP204" s="120"/>
      <c r="TQ204" s="120"/>
      <c r="TR204" s="120"/>
      <c r="TS204" s="120"/>
      <c r="TT204" s="120"/>
      <c r="TU204" s="120"/>
      <c r="TV204" s="120"/>
      <c r="TW204" s="120"/>
      <c r="TX204" s="120"/>
      <c r="TY204" s="120"/>
      <c r="TZ204" s="120"/>
      <c r="UA204" s="120"/>
      <c r="UB204" s="120"/>
      <c r="UC204" s="120"/>
      <c r="UD204" s="120"/>
      <c r="UE204" s="120"/>
      <c r="UF204" s="120"/>
      <c r="UG204" s="120"/>
    </row>
    <row r="205" spans="1:553" ht="37.5" x14ac:dyDescent="0.25">
      <c r="A205" s="163" t="s">
        <v>126</v>
      </c>
      <c r="B205" s="31">
        <v>0</v>
      </c>
      <c r="C205" s="31">
        <v>0</v>
      </c>
      <c r="D205" s="31">
        <v>0</v>
      </c>
      <c r="E205" s="31">
        <v>0</v>
      </c>
      <c r="F205" s="31">
        <v>0</v>
      </c>
      <c r="G205" s="31">
        <v>0</v>
      </c>
      <c r="H205" s="31">
        <v>0</v>
      </c>
      <c r="I205" s="31">
        <v>0</v>
      </c>
      <c r="J205" s="31">
        <v>0</v>
      </c>
      <c r="K205" s="127">
        <v>0</v>
      </c>
      <c r="L205" s="127">
        <v>0</v>
      </c>
      <c r="M205" s="85">
        <v>0</v>
      </c>
      <c r="N205" s="85">
        <v>0</v>
      </c>
      <c r="O205" s="85">
        <v>0</v>
      </c>
      <c r="P205" s="85">
        <v>0</v>
      </c>
      <c r="Q205" s="127">
        <v>0</v>
      </c>
      <c r="R205" s="127">
        <v>0</v>
      </c>
      <c r="S205" s="127">
        <v>0</v>
      </c>
      <c r="T205" s="127">
        <v>0</v>
      </c>
      <c r="U205" s="85">
        <v>0</v>
      </c>
      <c r="V205" s="85">
        <v>0</v>
      </c>
      <c r="W205" s="85">
        <v>0</v>
      </c>
      <c r="X205" s="85">
        <v>0</v>
      </c>
      <c r="Y205" s="85"/>
      <c r="Z205" s="85"/>
      <c r="AA205" s="41"/>
      <c r="AB205" s="85">
        <v>0</v>
      </c>
      <c r="AC205" s="85">
        <v>0</v>
      </c>
      <c r="AD205" s="123">
        <f t="shared" si="140"/>
        <v>0</v>
      </c>
      <c r="AE205" s="127"/>
      <c r="AF205" s="127"/>
      <c r="AG205" s="123">
        <f t="shared" si="141"/>
        <v>0</v>
      </c>
      <c r="AH205" s="127">
        <v>0</v>
      </c>
      <c r="AI205" s="127">
        <v>0</v>
      </c>
      <c r="AJ205" s="123">
        <f t="shared" si="134"/>
        <v>0</v>
      </c>
      <c r="AK205" s="127"/>
      <c r="AL205" s="127"/>
      <c r="AM205" s="123">
        <f t="shared" si="135"/>
        <v>0</v>
      </c>
      <c r="AN205" s="127">
        <v>0</v>
      </c>
      <c r="AO205" s="127">
        <v>0</v>
      </c>
      <c r="AP205" s="123">
        <f t="shared" si="136"/>
        <v>0</v>
      </c>
      <c r="AQ205" s="123">
        <v>0</v>
      </c>
      <c r="AR205" s="123">
        <v>0</v>
      </c>
      <c r="AS205" s="123">
        <v>0</v>
      </c>
      <c r="AT205" s="127">
        <v>0</v>
      </c>
      <c r="AU205" s="127">
        <v>0</v>
      </c>
      <c r="AV205" s="123">
        <f t="shared" si="138"/>
        <v>0</v>
      </c>
      <c r="AW205" s="127">
        <v>0</v>
      </c>
      <c r="AX205" s="127">
        <v>0</v>
      </c>
      <c r="AY205" s="123">
        <f t="shared" si="142"/>
        <v>0</v>
      </c>
      <c r="AZ205" s="127">
        <v>0</v>
      </c>
      <c r="BA205" s="127">
        <v>0</v>
      </c>
      <c r="BB205" s="123">
        <f t="shared" si="143"/>
        <v>0</v>
      </c>
      <c r="BC205" s="127">
        <v>0</v>
      </c>
      <c r="BD205" s="127">
        <v>0</v>
      </c>
      <c r="BE205" s="123">
        <f t="shared" si="144"/>
        <v>0</v>
      </c>
      <c r="BF205" s="127">
        <v>0</v>
      </c>
      <c r="BG205" s="127">
        <v>0</v>
      </c>
      <c r="BH205" s="123">
        <f t="shared" si="145"/>
        <v>0</v>
      </c>
      <c r="BI205" s="127">
        <v>0</v>
      </c>
      <c r="BJ205" s="127">
        <v>0</v>
      </c>
      <c r="BK205" s="123">
        <f t="shared" si="146"/>
        <v>0</v>
      </c>
      <c r="BL205" s="140"/>
      <c r="BM205" s="140"/>
      <c r="BN205" s="140"/>
      <c r="BO205" s="142">
        <v>0</v>
      </c>
      <c r="BP205" s="142">
        <v>0</v>
      </c>
      <c r="BQ205" s="140">
        <f t="shared" si="147"/>
        <v>0</v>
      </c>
      <c r="BR205" s="143"/>
      <c r="BS205" s="143"/>
      <c r="BT205" s="147"/>
      <c r="BU205" s="143"/>
      <c r="BV205" s="143"/>
      <c r="BW205" s="147"/>
      <c r="BX205" s="143"/>
      <c r="BY205" s="147"/>
      <c r="BZ205" s="143"/>
      <c r="CA205" s="147"/>
      <c r="CB205" s="143"/>
      <c r="CC205" s="147"/>
      <c r="CD205" s="147"/>
      <c r="CE205" s="143"/>
      <c r="CF205" s="147"/>
      <c r="CG205" s="143"/>
      <c r="CH205" s="147"/>
      <c r="CI205" s="147"/>
      <c r="CJ205" s="147"/>
      <c r="CK205" s="143"/>
      <c r="CL205" s="147"/>
      <c r="CM205" s="147"/>
      <c r="CN205" s="143"/>
      <c r="CO205" s="147"/>
      <c r="CP205" s="147"/>
      <c r="CQ205" s="143"/>
      <c r="CR205" s="147"/>
      <c r="GC205" s="120"/>
      <c r="GD205" s="120"/>
      <c r="GE205" s="120"/>
      <c r="GF205" s="120"/>
      <c r="GG205" s="120"/>
      <c r="GH205" s="120"/>
      <c r="GI205" s="120"/>
      <c r="GJ205" s="120"/>
      <c r="GK205" s="120"/>
      <c r="GL205" s="120"/>
      <c r="GM205" s="120"/>
      <c r="GN205" s="120"/>
      <c r="GO205" s="120"/>
      <c r="GP205" s="120"/>
      <c r="GQ205" s="120"/>
      <c r="GR205" s="120"/>
      <c r="GS205" s="120"/>
      <c r="GT205" s="120"/>
      <c r="GU205" s="120"/>
      <c r="GV205" s="120"/>
      <c r="GW205" s="120"/>
      <c r="GX205" s="120"/>
      <c r="GY205" s="120"/>
      <c r="GZ205" s="120"/>
      <c r="HA205" s="120"/>
      <c r="HB205" s="120"/>
      <c r="HC205" s="120"/>
      <c r="HD205" s="120"/>
      <c r="HE205" s="120"/>
      <c r="HF205" s="120"/>
      <c r="HG205" s="120"/>
      <c r="HH205" s="120"/>
      <c r="HI205" s="120"/>
      <c r="HJ205" s="120"/>
      <c r="HK205" s="120"/>
      <c r="HL205" s="120"/>
      <c r="HM205" s="120"/>
      <c r="HN205" s="120"/>
      <c r="HO205" s="120"/>
      <c r="HP205" s="120"/>
      <c r="HQ205" s="120"/>
      <c r="HR205" s="120"/>
      <c r="HS205" s="120"/>
      <c r="HT205" s="120"/>
      <c r="HU205" s="120"/>
      <c r="HV205" s="120"/>
      <c r="HW205" s="120"/>
      <c r="HX205" s="120"/>
      <c r="HY205" s="120"/>
      <c r="HZ205" s="120"/>
      <c r="IA205" s="120"/>
      <c r="IB205" s="120"/>
      <c r="IC205" s="120"/>
      <c r="ID205" s="120"/>
      <c r="IE205" s="120"/>
      <c r="IF205" s="120"/>
      <c r="IG205" s="120"/>
      <c r="IH205" s="120"/>
      <c r="II205" s="120"/>
      <c r="IJ205" s="120"/>
      <c r="IK205" s="120"/>
      <c r="IL205" s="120"/>
      <c r="IM205" s="120"/>
      <c r="IN205" s="120"/>
      <c r="IO205" s="120"/>
      <c r="IP205" s="120"/>
      <c r="IQ205" s="120"/>
      <c r="IR205" s="120"/>
      <c r="IS205" s="120"/>
      <c r="IT205" s="120"/>
      <c r="IU205" s="120"/>
      <c r="IV205" s="120"/>
      <c r="IW205" s="120"/>
      <c r="IX205" s="120"/>
      <c r="IY205" s="120"/>
      <c r="IZ205" s="120"/>
      <c r="JA205" s="120"/>
      <c r="JB205" s="120"/>
      <c r="JC205" s="120"/>
      <c r="JD205" s="120"/>
      <c r="JE205" s="120"/>
      <c r="JF205" s="120"/>
      <c r="JG205" s="120"/>
      <c r="JH205" s="120"/>
      <c r="JI205" s="120"/>
      <c r="JJ205" s="120"/>
      <c r="JK205" s="120"/>
      <c r="JL205" s="120"/>
      <c r="JM205" s="120"/>
      <c r="JN205" s="120"/>
      <c r="JO205" s="120"/>
      <c r="JP205" s="120"/>
      <c r="JQ205" s="120"/>
      <c r="JR205" s="120"/>
      <c r="JS205" s="120"/>
      <c r="JT205" s="120"/>
      <c r="JU205" s="120"/>
      <c r="JV205" s="120"/>
      <c r="JW205" s="120"/>
      <c r="JX205" s="120"/>
      <c r="JY205" s="120"/>
      <c r="JZ205" s="120"/>
      <c r="KA205" s="120"/>
      <c r="KB205" s="120"/>
      <c r="KC205" s="120"/>
      <c r="KD205" s="120"/>
      <c r="KE205" s="120"/>
      <c r="KF205" s="120"/>
      <c r="KG205" s="120"/>
      <c r="KH205" s="120"/>
      <c r="KI205" s="120"/>
      <c r="KJ205" s="120"/>
      <c r="KK205" s="120"/>
      <c r="KL205" s="120"/>
      <c r="KM205" s="120"/>
      <c r="KN205" s="120"/>
      <c r="KO205" s="120"/>
      <c r="KP205" s="120"/>
      <c r="KQ205" s="120"/>
      <c r="KR205" s="120"/>
      <c r="KS205" s="120"/>
      <c r="KT205" s="120"/>
      <c r="KU205" s="120"/>
      <c r="KV205" s="120"/>
      <c r="KW205" s="120"/>
      <c r="KX205" s="120"/>
      <c r="KY205" s="120"/>
      <c r="KZ205" s="120"/>
      <c r="LA205" s="120"/>
      <c r="LB205" s="120"/>
      <c r="LC205" s="120"/>
      <c r="LD205" s="120"/>
      <c r="LE205" s="120"/>
      <c r="LF205" s="120"/>
      <c r="LG205" s="120"/>
      <c r="LH205" s="120"/>
      <c r="LI205" s="120"/>
      <c r="LJ205" s="120"/>
      <c r="LK205" s="120"/>
      <c r="LL205" s="120"/>
      <c r="LM205" s="120"/>
      <c r="LN205" s="120"/>
      <c r="LO205" s="120"/>
      <c r="LP205" s="120"/>
      <c r="LQ205" s="120"/>
      <c r="LR205" s="120"/>
      <c r="LS205" s="120"/>
      <c r="LT205" s="120"/>
      <c r="LU205" s="120"/>
      <c r="LV205" s="120"/>
      <c r="LW205" s="120"/>
      <c r="LX205" s="120"/>
      <c r="LY205" s="120"/>
      <c r="LZ205" s="120"/>
      <c r="MA205" s="120"/>
      <c r="MB205" s="120"/>
      <c r="MC205" s="120"/>
      <c r="MD205" s="120"/>
      <c r="ME205" s="120"/>
      <c r="MF205" s="120"/>
      <c r="MG205" s="120"/>
      <c r="MH205" s="120"/>
      <c r="MI205" s="120"/>
      <c r="MJ205" s="120"/>
      <c r="MK205" s="120"/>
      <c r="ML205" s="120"/>
      <c r="MM205" s="120"/>
      <c r="MN205" s="120"/>
      <c r="MO205" s="120"/>
      <c r="MP205" s="120"/>
      <c r="MQ205" s="120"/>
      <c r="MR205" s="120"/>
      <c r="MS205" s="120"/>
      <c r="MT205" s="120"/>
      <c r="MU205" s="120"/>
      <c r="MV205" s="120"/>
      <c r="MW205" s="120"/>
      <c r="MX205" s="120"/>
      <c r="MY205" s="120"/>
      <c r="MZ205" s="120"/>
      <c r="NA205" s="120"/>
      <c r="NB205" s="120"/>
      <c r="NC205" s="120"/>
      <c r="ND205" s="120"/>
      <c r="NE205" s="120"/>
      <c r="NF205" s="120"/>
      <c r="NG205" s="120"/>
      <c r="NH205" s="120"/>
      <c r="NI205" s="120"/>
      <c r="NJ205" s="120"/>
      <c r="NK205" s="120"/>
      <c r="NL205" s="120"/>
      <c r="NM205" s="120"/>
      <c r="NN205" s="120"/>
      <c r="NO205" s="120"/>
      <c r="NP205" s="120"/>
      <c r="NQ205" s="120"/>
      <c r="NR205" s="120"/>
      <c r="NS205" s="120"/>
      <c r="NT205" s="120"/>
      <c r="NU205" s="120"/>
      <c r="NV205" s="120"/>
      <c r="NW205" s="120"/>
      <c r="NX205" s="120"/>
      <c r="NY205" s="120"/>
      <c r="NZ205" s="120"/>
      <c r="OA205" s="120"/>
      <c r="OB205" s="120"/>
      <c r="OC205" s="120"/>
      <c r="OD205" s="120"/>
      <c r="OE205" s="120"/>
      <c r="OF205" s="120"/>
      <c r="OG205" s="120"/>
      <c r="OH205" s="120"/>
      <c r="OI205" s="120"/>
      <c r="OJ205" s="120"/>
      <c r="OK205" s="120"/>
      <c r="OL205" s="120"/>
      <c r="OM205" s="120"/>
      <c r="ON205" s="120"/>
      <c r="OO205" s="120"/>
      <c r="OP205" s="120"/>
      <c r="OQ205" s="120"/>
      <c r="OR205" s="120"/>
      <c r="OS205" s="120"/>
      <c r="OT205" s="120"/>
      <c r="OU205" s="120"/>
      <c r="OV205" s="120"/>
      <c r="OW205" s="120"/>
      <c r="OX205" s="120"/>
      <c r="OY205" s="120"/>
      <c r="OZ205" s="120"/>
      <c r="PA205" s="120"/>
      <c r="PB205" s="120"/>
      <c r="PC205" s="120"/>
      <c r="PD205" s="120"/>
      <c r="PE205" s="120"/>
      <c r="PF205" s="120"/>
      <c r="PG205" s="120"/>
      <c r="PH205" s="120"/>
      <c r="PI205" s="120"/>
      <c r="PJ205" s="120"/>
      <c r="PK205" s="120"/>
      <c r="PL205" s="120"/>
      <c r="PM205" s="120"/>
      <c r="PN205" s="120"/>
      <c r="PO205" s="120"/>
      <c r="PP205" s="120"/>
      <c r="PQ205" s="120"/>
      <c r="PR205" s="120"/>
      <c r="PS205" s="120"/>
      <c r="PT205" s="120"/>
      <c r="PU205" s="120"/>
      <c r="PV205" s="120"/>
      <c r="PW205" s="120"/>
      <c r="PX205" s="120"/>
      <c r="PY205" s="120"/>
      <c r="PZ205" s="120"/>
      <c r="QA205" s="120"/>
      <c r="QB205" s="120"/>
      <c r="QC205" s="120"/>
      <c r="QD205" s="120"/>
      <c r="QE205" s="120"/>
      <c r="QF205" s="120"/>
      <c r="QG205" s="120"/>
      <c r="QH205" s="120"/>
      <c r="QI205" s="120"/>
      <c r="QJ205" s="120"/>
      <c r="QK205" s="120"/>
      <c r="QL205" s="120"/>
      <c r="QM205" s="120"/>
      <c r="QN205" s="120"/>
      <c r="QO205" s="120"/>
      <c r="QP205" s="120"/>
      <c r="QQ205" s="120"/>
      <c r="QR205" s="120"/>
      <c r="QS205" s="120"/>
      <c r="QT205" s="120"/>
      <c r="QU205" s="120"/>
      <c r="QV205" s="120"/>
      <c r="QW205" s="120"/>
      <c r="QX205" s="120"/>
      <c r="QY205" s="120"/>
      <c r="QZ205" s="120"/>
      <c r="RA205" s="120"/>
      <c r="RB205" s="120"/>
      <c r="RC205" s="120"/>
      <c r="RD205" s="120"/>
      <c r="RE205" s="120"/>
      <c r="RF205" s="120"/>
      <c r="RG205" s="120"/>
      <c r="RH205" s="120"/>
      <c r="RI205" s="120"/>
      <c r="RJ205" s="120"/>
      <c r="RK205" s="120"/>
      <c r="RL205" s="120"/>
      <c r="RM205" s="120"/>
      <c r="RN205" s="120"/>
      <c r="RO205" s="120"/>
      <c r="RP205" s="120"/>
      <c r="RQ205" s="120"/>
      <c r="RR205" s="120"/>
      <c r="RS205" s="120"/>
      <c r="RT205" s="120"/>
      <c r="RU205" s="120"/>
      <c r="RV205" s="120"/>
      <c r="RW205" s="120"/>
      <c r="RX205" s="120"/>
      <c r="RY205" s="120"/>
      <c r="RZ205" s="120"/>
      <c r="SA205" s="120"/>
      <c r="SB205" s="120"/>
      <c r="SC205" s="120"/>
      <c r="SD205" s="120"/>
      <c r="SE205" s="120"/>
      <c r="SF205" s="120"/>
      <c r="SG205" s="120"/>
      <c r="SH205" s="120"/>
      <c r="SI205" s="120"/>
      <c r="SJ205" s="120"/>
      <c r="SK205" s="120"/>
      <c r="SL205" s="120"/>
      <c r="SM205" s="120"/>
      <c r="SN205" s="120"/>
      <c r="SO205" s="120"/>
      <c r="SP205" s="120"/>
      <c r="SQ205" s="120"/>
      <c r="SR205" s="120"/>
      <c r="SS205" s="120"/>
      <c r="ST205" s="120"/>
      <c r="SU205" s="120"/>
      <c r="SV205" s="120"/>
      <c r="SW205" s="120"/>
      <c r="SX205" s="120"/>
      <c r="SY205" s="120"/>
      <c r="SZ205" s="120"/>
      <c r="TA205" s="120"/>
      <c r="TB205" s="120"/>
      <c r="TC205" s="120"/>
      <c r="TD205" s="120"/>
      <c r="TE205" s="120"/>
      <c r="TF205" s="120"/>
      <c r="TG205" s="120"/>
      <c r="TH205" s="120"/>
      <c r="TI205" s="120"/>
      <c r="TJ205" s="120"/>
      <c r="TK205" s="120"/>
      <c r="TL205" s="120"/>
      <c r="TM205" s="120"/>
      <c r="TN205" s="120"/>
      <c r="TO205" s="120"/>
      <c r="TP205" s="120"/>
      <c r="TQ205" s="120"/>
      <c r="TR205" s="120"/>
      <c r="TS205" s="120"/>
      <c r="TT205" s="120"/>
      <c r="TU205" s="120"/>
      <c r="TV205" s="120"/>
      <c r="TW205" s="120"/>
      <c r="TX205" s="120"/>
      <c r="TY205" s="120"/>
      <c r="TZ205" s="120"/>
      <c r="UA205" s="120"/>
      <c r="UB205" s="120"/>
      <c r="UC205" s="120"/>
      <c r="UD205" s="120"/>
      <c r="UE205" s="120"/>
      <c r="UF205" s="120"/>
      <c r="UG205" s="120"/>
    </row>
    <row r="206" spans="1:553" ht="37.5" x14ac:dyDescent="0.25">
      <c r="A206" s="163" t="s">
        <v>127</v>
      </c>
      <c r="B206" s="31">
        <v>0</v>
      </c>
      <c r="C206" s="31">
        <v>0</v>
      </c>
      <c r="D206" s="31">
        <v>0</v>
      </c>
      <c r="E206" s="31">
        <v>0</v>
      </c>
      <c r="F206" s="31">
        <v>0</v>
      </c>
      <c r="G206" s="31">
        <v>0</v>
      </c>
      <c r="H206" s="31">
        <v>0</v>
      </c>
      <c r="I206" s="31">
        <v>0</v>
      </c>
      <c r="J206" s="31">
        <v>0</v>
      </c>
      <c r="K206" s="127">
        <v>0</v>
      </c>
      <c r="L206" s="127">
        <v>0</v>
      </c>
      <c r="M206" s="85">
        <v>0</v>
      </c>
      <c r="N206" s="85">
        <v>0</v>
      </c>
      <c r="O206" s="85">
        <v>0</v>
      </c>
      <c r="P206" s="85">
        <v>0</v>
      </c>
      <c r="Q206" s="127">
        <v>0</v>
      </c>
      <c r="R206" s="127">
        <v>0</v>
      </c>
      <c r="S206" s="127">
        <v>0</v>
      </c>
      <c r="T206" s="127">
        <v>0</v>
      </c>
      <c r="U206" s="85">
        <v>0</v>
      </c>
      <c r="V206" s="85">
        <v>0</v>
      </c>
      <c r="W206" s="85">
        <v>0</v>
      </c>
      <c r="X206" s="85">
        <v>0</v>
      </c>
      <c r="Y206" s="85">
        <v>0</v>
      </c>
      <c r="Z206" s="85">
        <v>0</v>
      </c>
      <c r="AA206" s="41">
        <f>SUM(Y206:Z206)</f>
        <v>0</v>
      </c>
      <c r="AB206" s="85">
        <v>0</v>
      </c>
      <c r="AC206" s="85">
        <v>0</v>
      </c>
      <c r="AD206" s="123">
        <f t="shared" si="140"/>
        <v>0</v>
      </c>
      <c r="AE206" s="127">
        <v>0</v>
      </c>
      <c r="AF206" s="127">
        <v>0</v>
      </c>
      <c r="AG206" s="123">
        <f t="shared" si="141"/>
        <v>0</v>
      </c>
      <c r="AH206" s="127">
        <v>0</v>
      </c>
      <c r="AI206" s="127">
        <v>0</v>
      </c>
      <c r="AJ206" s="123">
        <f t="shared" si="134"/>
        <v>0</v>
      </c>
      <c r="AK206" s="127">
        <v>0</v>
      </c>
      <c r="AL206" s="127">
        <v>0</v>
      </c>
      <c r="AM206" s="123">
        <f t="shared" si="135"/>
        <v>0</v>
      </c>
      <c r="AN206" s="127">
        <v>0</v>
      </c>
      <c r="AO206" s="127">
        <v>0</v>
      </c>
      <c r="AP206" s="123">
        <f t="shared" si="136"/>
        <v>0</v>
      </c>
      <c r="AQ206" s="127">
        <v>0</v>
      </c>
      <c r="AR206" s="127">
        <v>0</v>
      </c>
      <c r="AS206" s="123">
        <f>SUM(AQ206:AR206)</f>
        <v>0</v>
      </c>
      <c r="AT206" s="127">
        <v>0</v>
      </c>
      <c r="AU206" s="127">
        <v>0</v>
      </c>
      <c r="AV206" s="123">
        <f t="shared" si="138"/>
        <v>0</v>
      </c>
      <c r="AW206" s="127">
        <v>0</v>
      </c>
      <c r="AX206" s="127">
        <v>0</v>
      </c>
      <c r="AY206" s="123">
        <f t="shared" si="142"/>
        <v>0</v>
      </c>
      <c r="AZ206" s="127">
        <v>0</v>
      </c>
      <c r="BA206" s="127">
        <v>0</v>
      </c>
      <c r="BB206" s="123">
        <f t="shared" si="143"/>
        <v>0</v>
      </c>
      <c r="BC206" s="127">
        <v>0</v>
      </c>
      <c r="BD206" s="127">
        <v>0</v>
      </c>
      <c r="BE206" s="123">
        <f t="shared" si="144"/>
        <v>0</v>
      </c>
      <c r="BF206" s="127">
        <v>0</v>
      </c>
      <c r="BG206" s="127">
        <v>0</v>
      </c>
      <c r="BH206" s="123">
        <f t="shared" si="145"/>
        <v>0</v>
      </c>
      <c r="BI206" s="127">
        <v>0</v>
      </c>
      <c r="BJ206" s="127">
        <v>0</v>
      </c>
      <c r="BK206" s="123">
        <f t="shared" si="146"/>
        <v>0</v>
      </c>
      <c r="BL206" s="140"/>
      <c r="BM206" s="140"/>
      <c r="BN206" s="140"/>
      <c r="BO206" s="142">
        <v>0</v>
      </c>
      <c r="BP206" s="142">
        <v>0</v>
      </c>
      <c r="BQ206" s="140">
        <f t="shared" si="147"/>
        <v>0</v>
      </c>
      <c r="BR206" s="143"/>
      <c r="BS206" s="143"/>
      <c r="BT206" s="147"/>
      <c r="BU206" s="143"/>
      <c r="BV206" s="143"/>
      <c r="BW206" s="147"/>
      <c r="BX206" s="143"/>
      <c r="BY206" s="147"/>
      <c r="BZ206" s="143"/>
      <c r="CA206" s="147"/>
      <c r="CB206" s="143"/>
      <c r="CC206" s="147"/>
      <c r="CD206" s="147"/>
      <c r="CE206" s="143"/>
      <c r="CF206" s="147"/>
      <c r="CG206" s="143"/>
      <c r="CH206" s="147"/>
      <c r="CI206" s="147"/>
      <c r="CJ206" s="147"/>
      <c r="CK206" s="143"/>
      <c r="CL206" s="147"/>
      <c r="CM206" s="147"/>
      <c r="CN206" s="143"/>
      <c r="CO206" s="147"/>
      <c r="CP206" s="147"/>
      <c r="CQ206" s="143"/>
      <c r="CR206" s="147"/>
      <c r="GC206" s="120"/>
      <c r="GD206" s="120"/>
      <c r="GE206" s="120"/>
      <c r="GF206" s="120"/>
      <c r="GG206" s="120"/>
      <c r="GH206" s="120"/>
      <c r="GI206" s="120"/>
      <c r="GJ206" s="120"/>
      <c r="GK206" s="120"/>
      <c r="GL206" s="120"/>
      <c r="GM206" s="120"/>
      <c r="GN206" s="120"/>
      <c r="GO206" s="120"/>
      <c r="GP206" s="120"/>
      <c r="GQ206" s="120"/>
      <c r="GR206" s="120"/>
      <c r="GS206" s="120"/>
      <c r="GT206" s="120"/>
      <c r="GU206" s="120"/>
      <c r="GV206" s="120"/>
      <c r="GW206" s="120"/>
      <c r="GX206" s="120"/>
      <c r="GY206" s="120"/>
      <c r="GZ206" s="120"/>
      <c r="HA206" s="120"/>
      <c r="HB206" s="120"/>
      <c r="HC206" s="120"/>
      <c r="HD206" s="120"/>
      <c r="HE206" s="120"/>
      <c r="HF206" s="120"/>
      <c r="HG206" s="120"/>
      <c r="HH206" s="120"/>
      <c r="HI206" s="120"/>
      <c r="HJ206" s="120"/>
      <c r="HK206" s="120"/>
      <c r="HL206" s="120"/>
      <c r="HM206" s="120"/>
      <c r="HN206" s="120"/>
      <c r="HO206" s="120"/>
      <c r="HP206" s="120"/>
      <c r="HQ206" s="120"/>
      <c r="HR206" s="120"/>
      <c r="HS206" s="120"/>
      <c r="HT206" s="120"/>
      <c r="HU206" s="120"/>
      <c r="HV206" s="120"/>
      <c r="HW206" s="120"/>
      <c r="HX206" s="120"/>
      <c r="HY206" s="120"/>
      <c r="HZ206" s="120"/>
      <c r="IA206" s="120"/>
      <c r="IB206" s="120"/>
      <c r="IC206" s="120"/>
      <c r="ID206" s="120"/>
      <c r="IE206" s="120"/>
      <c r="IF206" s="120"/>
      <c r="IG206" s="120"/>
      <c r="IH206" s="120"/>
      <c r="II206" s="120"/>
      <c r="IJ206" s="120"/>
      <c r="IK206" s="120"/>
      <c r="IL206" s="120"/>
      <c r="IM206" s="120"/>
      <c r="IN206" s="120"/>
      <c r="IO206" s="120"/>
      <c r="IP206" s="120"/>
      <c r="IQ206" s="120"/>
      <c r="IR206" s="120"/>
      <c r="IS206" s="120"/>
      <c r="IT206" s="120"/>
      <c r="IU206" s="120"/>
      <c r="IV206" s="120"/>
      <c r="IW206" s="120"/>
      <c r="IX206" s="120"/>
      <c r="IY206" s="120"/>
      <c r="IZ206" s="120"/>
      <c r="JA206" s="120"/>
      <c r="JB206" s="120"/>
      <c r="JC206" s="120"/>
      <c r="JD206" s="120"/>
      <c r="JE206" s="120"/>
      <c r="JF206" s="120"/>
      <c r="JG206" s="120"/>
      <c r="JH206" s="120"/>
      <c r="JI206" s="120"/>
      <c r="JJ206" s="120"/>
      <c r="JK206" s="120"/>
      <c r="JL206" s="120"/>
      <c r="JM206" s="120"/>
      <c r="JN206" s="120"/>
      <c r="JO206" s="120"/>
      <c r="JP206" s="120"/>
      <c r="JQ206" s="120"/>
      <c r="JR206" s="120"/>
      <c r="JS206" s="120"/>
      <c r="JT206" s="120"/>
      <c r="JU206" s="120"/>
      <c r="JV206" s="120"/>
      <c r="JW206" s="120"/>
      <c r="JX206" s="120"/>
      <c r="JY206" s="120"/>
      <c r="JZ206" s="120"/>
      <c r="KA206" s="120"/>
      <c r="KB206" s="120"/>
      <c r="KC206" s="120"/>
      <c r="KD206" s="120"/>
      <c r="KE206" s="120"/>
      <c r="KF206" s="120"/>
      <c r="KG206" s="120"/>
      <c r="KH206" s="120"/>
      <c r="KI206" s="120"/>
      <c r="KJ206" s="120"/>
      <c r="KK206" s="120"/>
      <c r="KL206" s="120"/>
      <c r="KM206" s="120"/>
      <c r="KN206" s="120"/>
      <c r="KO206" s="120"/>
      <c r="KP206" s="120"/>
      <c r="KQ206" s="120"/>
      <c r="KR206" s="120"/>
      <c r="KS206" s="120"/>
      <c r="KT206" s="120"/>
      <c r="KU206" s="120"/>
      <c r="KV206" s="120"/>
      <c r="KW206" s="120"/>
      <c r="KX206" s="120"/>
      <c r="KY206" s="120"/>
      <c r="KZ206" s="120"/>
      <c r="LA206" s="120"/>
      <c r="LB206" s="120"/>
      <c r="LC206" s="120"/>
      <c r="LD206" s="120"/>
      <c r="LE206" s="120"/>
      <c r="LF206" s="120"/>
      <c r="LG206" s="120"/>
      <c r="LH206" s="120"/>
      <c r="LI206" s="120"/>
      <c r="LJ206" s="120"/>
      <c r="LK206" s="120"/>
      <c r="LL206" s="120"/>
      <c r="LM206" s="120"/>
      <c r="LN206" s="120"/>
      <c r="LO206" s="120"/>
      <c r="LP206" s="120"/>
      <c r="LQ206" s="120"/>
      <c r="LR206" s="120"/>
      <c r="LS206" s="120"/>
      <c r="LT206" s="120"/>
      <c r="LU206" s="120"/>
      <c r="LV206" s="120"/>
      <c r="LW206" s="120"/>
      <c r="LX206" s="120"/>
      <c r="LY206" s="120"/>
      <c r="LZ206" s="120"/>
      <c r="MA206" s="120"/>
      <c r="MB206" s="120"/>
      <c r="MC206" s="120"/>
      <c r="MD206" s="120"/>
      <c r="ME206" s="120"/>
      <c r="MF206" s="120"/>
      <c r="MG206" s="120"/>
      <c r="MH206" s="120"/>
      <c r="MI206" s="120"/>
      <c r="MJ206" s="120"/>
      <c r="MK206" s="120"/>
      <c r="ML206" s="120"/>
      <c r="MM206" s="120"/>
      <c r="MN206" s="120"/>
      <c r="MO206" s="120"/>
      <c r="MP206" s="120"/>
      <c r="MQ206" s="120"/>
      <c r="MR206" s="120"/>
      <c r="MS206" s="120"/>
      <c r="MT206" s="120"/>
      <c r="MU206" s="120"/>
      <c r="MV206" s="120"/>
      <c r="MW206" s="120"/>
      <c r="MX206" s="120"/>
      <c r="MY206" s="120"/>
      <c r="MZ206" s="120"/>
      <c r="NA206" s="120"/>
      <c r="NB206" s="120"/>
      <c r="NC206" s="120"/>
      <c r="ND206" s="120"/>
      <c r="NE206" s="120"/>
      <c r="NF206" s="120"/>
      <c r="NG206" s="120"/>
      <c r="NH206" s="120"/>
      <c r="NI206" s="120"/>
      <c r="NJ206" s="120"/>
      <c r="NK206" s="120"/>
      <c r="NL206" s="120"/>
      <c r="NM206" s="120"/>
      <c r="NN206" s="120"/>
      <c r="NO206" s="120"/>
      <c r="NP206" s="120"/>
      <c r="NQ206" s="120"/>
      <c r="NR206" s="120"/>
      <c r="NS206" s="120"/>
      <c r="NT206" s="120"/>
      <c r="NU206" s="120"/>
      <c r="NV206" s="120"/>
      <c r="NW206" s="120"/>
      <c r="NX206" s="120"/>
      <c r="NY206" s="120"/>
      <c r="NZ206" s="120"/>
      <c r="OA206" s="120"/>
      <c r="OB206" s="120"/>
      <c r="OC206" s="120"/>
      <c r="OD206" s="120"/>
      <c r="OE206" s="120"/>
      <c r="OF206" s="120"/>
      <c r="OG206" s="120"/>
      <c r="OH206" s="120"/>
      <c r="OI206" s="120"/>
      <c r="OJ206" s="120"/>
      <c r="OK206" s="120"/>
      <c r="OL206" s="120"/>
      <c r="OM206" s="120"/>
      <c r="ON206" s="120"/>
      <c r="OO206" s="120"/>
      <c r="OP206" s="120"/>
      <c r="OQ206" s="120"/>
      <c r="OR206" s="120"/>
      <c r="OS206" s="120"/>
      <c r="OT206" s="120"/>
      <c r="OU206" s="120"/>
      <c r="OV206" s="120"/>
      <c r="OW206" s="120"/>
      <c r="OX206" s="120"/>
      <c r="OY206" s="120"/>
      <c r="OZ206" s="120"/>
      <c r="PA206" s="120"/>
      <c r="PB206" s="120"/>
      <c r="PC206" s="120"/>
      <c r="PD206" s="120"/>
      <c r="PE206" s="120"/>
      <c r="PF206" s="120"/>
      <c r="PG206" s="120"/>
      <c r="PH206" s="120"/>
      <c r="PI206" s="120"/>
      <c r="PJ206" s="120"/>
      <c r="PK206" s="120"/>
      <c r="PL206" s="120"/>
      <c r="PM206" s="120"/>
      <c r="PN206" s="120"/>
      <c r="PO206" s="120"/>
      <c r="PP206" s="120"/>
      <c r="PQ206" s="120"/>
      <c r="PR206" s="120"/>
      <c r="PS206" s="120"/>
      <c r="PT206" s="120"/>
      <c r="PU206" s="120"/>
      <c r="PV206" s="120"/>
      <c r="PW206" s="120"/>
      <c r="PX206" s="120"/>
      <c r="PY206" s="120"/>
      <c r="PZ206" s="120"/>
      <c r="QA206" s="120"/>
      <c r="QB206" s="120"/>
      <c r="QC206" s="120"/>
      <c r="QD206" s="120"/>
      <c r="QE206" s="120"/>
      <c r="QF206" s="120"/>
      <c r="QG206" s="120"/>
      <c r="QH206" s="120"/>
      <c r="QI206" s="120"/>
      <c r="QJ206" s="120"/>
      <c r="QK206" s="120"/>
      <c r="QL206" s="120"/>
      <c r="QM206" s="120"/>
      <c r="QN206" s="120"/>
      <c r="QO206" s="120"/>
      <c r="QP206" s="120"/>
      <c r="QQ206" s="120"/>
      <c r="QR206" s="120"/>
      <c r="QS206" s="120"/>
      <c r="QT206" s="120"/>
      <c r="QU206" s="120"/>
      <c r="QV206" s="120"/>
      <c r="QW206" s="120"/>
      <c r="QX206" s="120"/>
      <c r="QY206" s="120"/>
      <c r="QZ206" s="120"/>
      <c r="RA206" s="120"/>
      <c r="RB206" s="120"/>
      <c r="RC206" s="120"/>
      <c r="RD206" s="120"/>
      <c r="RE206" s="120"/>
      <c r="RF206" s="120"/>
      <c r="RG206" s="120"/>
      <c r="RH206" s="120"/>
      <c r="RI206" s="120"/>
      <c r="RJ206" s="120"/>
      <c r="RK206" s="120"/>
      <c r="RL206" s="120"/>
      <c r="RM206" s="120"/>
      <c r="RN206" s="120"/>
      <c r="RO206" s="120"/>
      <c r="RP206" s="120"/>
      <c r="RQ206" s="120"/>
      <c r="RR206" s="120"/>
      <c r="RS206" s="120"/>
      <c r="RT206" s="120"/>
      <c r="RU206" s="120"/>
      <c r="RV206" s="120"/>
      <c r="RW206" s="120"/>
      <c r="RX206" s="120"/>
      <c r="RY206" s="120"/>
      <c r="RZ206" s="120"/>
      <c r="SA206" s="120"/>
      <c r="SB206" s="120"/>
      <c r="SC206" s="120"/>
      <c r="SD206" s="120"/>
      <c r="SE206" s="120"/>
      <c r="SF206" s="120"/>
      <c r="SG206" s="120"/>
      <c r="SH206" s="120"/>
      <c r="SI206" s="120"/>
      <c r="SJ206" s="120"/>
      <c r="SK206" s="120"/>
      <c r="SL206" s="120"/>
      <c r="SM206" s="120"/>
      <c r="SN206" s="120"/>
      <c r="SO206" s="120"/>
      <c r="SP206" s="120"/>
      <c r="SQ206" s="120"/>
      <c r="SR206" s="120"/>
      <c r="SS206" s="120"/>
      <c r="ST206" s="120"/>
      <c r="SU206" s="120"/>
      <c r="SV206" s="120"/>
      <c r="SW206" s="120"/>
      <c r="SX206" s="120"/>
      <c r="SY206" s="120"/>
      <c r="SZ206" s="120"/>
      <c r="TA206" s="120"/>
      <c r="TB206" s="120"/>
      <c r="TC206" s="120"/>
      <c r="TD206" s="120"/>
      <c r="TE206" s="120"/>
      <c r="TF206" s="120"/>
      <c r="TG206" s="120"/>
      <c r="TH206" s="120"/>
      <c r="TI206" s="120"/>
      <c r="TJ206" s="120"/>
      <c r="TK206" s="120"/>
      <c r="TL206" s="120"/>
      <c r="TM206" s="120"/>
      <c r="TN206" s="120"/>
      <c r="TO206" s="120"/>
      <c r="TP206" s="120"/>
      <c r="TQ206" s="120"/>
      <c r="TR206" s="120"/>
      <c r="TS206" s="120"/>
      <c r="TT206" s="120"/>
      <c r="TU206" s="120"/>
      <c r="TV206" s="120"/>
      <c r="TW206" s="120"/>
      <c r="TX206" s="120"/>
      <c r="TY206" s="120"/>
      <c r="TZ206" s="120"/>
      <c r="UA206" s="120"/>
      <c r="UB206" s="120"/>
      <c r="UC206" s="120"/>
      <c r="UD206" s="120"/>
      <c r="UE206" s="120"/>
      <c r="UF206" s="120"/>
      <c r="UG206" s="120"/>
    </row>
    <row r="207" spans="1:553" s="108" customFormat="1" x14ac:dyDescent="0.25">
      <c r="A207" s="166" t="s">
        <v>356</v>
      </c>
      <c r="B207" s="177"/>
      <c r="C207" s="177"/>
      <c r="D207" s="177"/>
      <c r="E207" s="177"/>
      <c r="F207" s="177"/>
      <c r="G207" s="177"/>
      <c r="H207" s="177"/>
      <c r="I207" s="177"/>
      <c r="J207" s="177"/>
      <c r="K207" s="128"/>
      <c r="L207" s="128"/>
      <c r="M207" s="128"/>
      <c r="N207" s="128"/>
      <c r="O207" s="128"/>
      <c r="P207" s="128"/>
      <c r="Q207" s="128"/>
      <c r="R207" s="128"/>
      <c r="S207" s="128"/>
      <c r="T207" s="128"/>
      <c r="U207" s="128"/>
      <c r="V207" s="128"/>
      <c r="W207" s="128"/>
      <c r="X207" s="128"/>
      <c r="Y207" s="128"/>
      <c r="Z207" s="128"/>
      <c r="AA207" s="129"/>
      <c r="AB207" s="128"/>
      <c r="AC207" s="128"/>
      <c r="AD207" s="129"/>
      <c r="AE207" s="128"/>
      <c r="AF207" s="128"/>
      <c r="AG207" s="129"/>
      <c r="AH207" s="128"/>
      <c r="AI207" s="128"/>
      <c r="AJ207" s="129"/>
      <c r="AK207" s="128"/>
      <c r="AL207" s="128"/>
      <c r="AM207" s="129"/>
      <c r="AN207" s="128"/>
      <c r="AO207" s="128"/>
      <c r="AP207" s="129"/>
      <c r="AQ207" s="128"/>
      <c r="AR207" s="128"/>
      <c r="AS207" s="129"/>
      <c r="AT207" s="128"/>
      <c r="AU207" s="128"/>
      <c r="AV207" s="129"/>
      <c r="AW207" s="128"/>
      <c r="AX207" s="128"/>
      <c r="AY207" s="129"/>
      <c r="AZ207" s="128"/>
      <c r="BA207" s="128"/>
      <c r="BB207" s="129"/>
      <c r="BC207" s="128"/>
      <c r="BD207" s="128"/>
      <c r="BE207" s="129"/>
      <c r="BF207" s="128"/>
      <c r="BG207" s="128"/>
      <c r="BH207" s="129"/>
      <c r="BI207" s="128"/>
      <c r="BJ207" s="128"/>
      <c r="BK207" s="129"/>
      <c r="BL207" s="129"/>
      <c r="BM207" s="129"/>
      <c r="BN207" s="129">
        <f>SUM(BL207:BM207)</f>
        <v>0</v>
      </c>
      <c r="BO207" s="128"/>
      <c r="BP207" s="128"/>
      <c r="BQ207" s="129"/>
      <c r="BR207" s="177"/>
      <c r="BS207" s="177"/>
      <c r="BT207" s="352"/>
      <c r="BU207" s="177">
        <v>12.025</v>
      </c>
      <c r="BV207" s="177"/>
      <c r="BW207" s="352">
        <f>SUM(BU207:BV207)</f>
        <v>12.025</v>
      </c>
      <c r="BX207" s="177">
        <v>17.293600000000001</v>
      </c>
      <c r="BY207" s="352"/>
      <c r="BZ207" s="352">
        <f>SUM(BX207:BY207)</f>
        <v>17.293600000000001</v>
      </c>
      <c r="CA207" s="352">
        <v>13.253399999999999</v>
      </c>
      <c r="CB207" s="177"/>
      <c r="CC207" s="352">
        <f>SUM(CA207:CB207)</f>
        <v>13.253399999999999</v>
      </c>
      <c r="CD207" s="177">
        <v>14.4025</v>
      </c>
      <c r="CE207" s="177"/>
      <c r="CF207" s="352">
        <f>SUM(CD207:CE207)</f>
        <v>14.4025</v>
      </c>
      <c r="CG207" s="177">
        <v>17.313600000000001</v>
      </c>
      <c r="CH207" s="352"/>
      <c r="CI207" s="352">
        <f>SUM(CG207:CH207)</f>
        <v>17.313600000000001</v>
      </c>
      <c r="CJ207" s="177">
        <v>19.790700000000001</v>
      </c>
      <c r="CK207" s="177"/>
      <c r="CL207" s="352">
        <f>SUM(CJ207:CK207)</f>
        <v>19.790700000000001</v>
      </c>
      <c r="CM207" s="177">
        <v>19.883199999999999</v>
      </c>
      <c r="CN207" s="177"/>
      <c r="CO207" s="352">
        <f>SUM(CM207:CN207)</f>
        <v>19.883199999999999</v>
      </c>
      <c r="CP207" s="177">
        <v>19.883199999999999</v>
      </c>
      <c r="CQ207" s="177"/>
      <c r="CR207" s="352">
        <f>SUM(CP207:CQ207)</f>
        <v>19.883199999999999</v>
      </c>
    </row>
    <row r="208" spans="1:553" s="108" customFormat="1" ht="37.5" x14ac:dyDescent="0.25">
      <c r="A208" s="166" t="s">
        <v>357</v>
      </c>
      <c r="B208" s="177"/>
      <c r="C208" s="177"/>
      <c r="D208" s="177"/>
      <c r="E208" s="177"/>
      <c r="F208" s="177"/>
      <c r="G208" s="177"/>
      <c r="H208" s="177"/>
      <c r="I208" s="177"/>
      <c r="J208" s="177"/>
      <c r="K208" s="128"/>
      <c r="L208" s="128"/>
      <c r="M208" s="128"/>
      <c r="N208" s="128"/>
      <c r="O208" s="128"/>
      <c r="P208" s="128"/>
      <c r="Q208" s="128"/>
      <c r="R208" s="128"/>
      <c r="S208" s="128"/>
      <c r="T208" s="128"/>
      <c r="U208" s="128"/>
      <c r="V208" s="128"/>
      <c r="W208" s="128"/>
      <c r="X208" s="128"/>
      <c r="Y208" s="128"/>
      <c r="Z208" s="128"/>
      <c r="AA208" s="129"/>
      <c r="AB208" s="128"/>
      <c r="AC208" s="128"/>
      <c r="AD208" s="129"/>
      <c r="AE208" s="128"/>
      <c r="AF208" s="128"/>
      <c r="AG208" s="129"/>
      <c r="AH208" s="128"/>
      <c r="AI208" s="128"/>
      <c r="AJ208" s="129"/>
      <c r="AK208" s="128"/>
      <c r="AL208" s="128"/>
      <c r="AM208" s="129"/>
      <c r="AN208" s="128"/>
      <c r="AO208" s="128"/>
      <c r="AP208" s="129"/>
      <c r="AQ208" s="128"/>
      <c r="AR208" s="128"/>
      <c r="AS208" s="129"/>
      <c r="AT208" s="128"/>
      <c r="AU208" s="128"/>
      <c r="AV208" s="129"/>
      <c r="AW208" s="128"/>
      <c r="AX208" s="128"/>
      <c r="AY208" s="129"/>
      <c r="AZ208" s="128"/>
      <c r="BA208" s="128"/>
      <c r="BB208" s="129"/>
      <c r="BC208" s="128"/>
      <c r="BD208" s="128"/>
      <c r="BE208" s="129"/>
      <c r="BF208" s="128"/>
      <c r="BG208" s="128"/>
      <c r="BH208" s="129"/>
      <c r="BI208" s="128"/>
      <c r="BJ208" s="128"/>
      <c r="BK208" s="129"/>
      <c r="BL208" s="129"/>
      <c r="BM208" s="129"/>
      <c r="BN208" s="129"/>
      <c r="BO208" s="128"/>
      <c r="BP208" s="128"/>
      <c r="BQ208" s="129"/>
      <c r="BR208" s="177"/>
      <c r="BS208" s="177"/>
      <c r="BT208" s="352"/>
      <c r="BU208" s="177"/>
      <c r="BV208" s="177"/>
      <c r="BW208" s="352"/>
      <c r="BX208" s="177"/>
      <c r="BY208" s="352"/>
      <c r="BZ208" s="352"/>
      <c r="CA208" s="352"/>
      <c r="CB208" s="177"/>
      <c r="CC208" s="352"/>
      <c r="CD208" s="352"/>
      <c r="CE208" s="177"/>
      <c r="CF208" s="352"/>
      <c r="CG208" s="177"/>
      <c r="CH208" s="352"/>
      <c r="CI208" s="352"/>
      <c r="CJ208" s="352"/>
      <c r="CK208" s="177"/>
      <c r="CL208" s="352"/>
      <c r="CM208" s="352"/>
      <c r="CN208" s="177"/>
      <c r="CO208" s="352"/>
      <c r="CP208" s="352"/>
      <c r="CQ208" s="177"/>
      <c r="CR208" s="352"/>
    </row>
    <row r="209" spans="1:553" s="108" customFormat="1" x14ac:dyDescent="0.25">
      <c r="A209" s="239" t="s">
        <v>358</v>
      </c>
      <c r="B209" s="177"/>
      <c r="C209" s="177"/>
      <c r="D209" s="177"/>
      <c r="E209" s="177"/>
      <c r="F209" s="177"/>
      <c r="G209" s="177"/>
      <c r="H209" s="177"/>
      <c r="I209" s="177"/>
      <c r="J209" s="177"/>
      <c r="K209" s="128"/>
      <c r="L209" s="128"/>
      <c r="M209" s="128"/>
      <c r="N209" s="128"/>
      <c r="O209" s="128"/>
      <c r="P209" s="128"/>
      <c r="Q209" s="128"/>
      <c r="R209" s="128"/>
      <c r="S209" s="128"/>
      <c r="T209" s="128"/>
      <c r="U209" s="128"/>
      <c r="V209" s="128"/>
      <c r="W209" s="128"/>
      <c r="X209" s="128"/>
      <c r="Y209" s="128"/>
      <c r="Z209" s="128"/>
      <c r="AA209" s="129"/>
      <c r="AB209" s="128"/>
      <c r="AC209" s="128"/>
      <c r="AD209" s="129"/>
      <c r="AE209" s="128"/>
      <c r="AF209" s="128"/>
      <c r="AG209" s="129"/>
      <c r="AH209" s="128"/>
      <c r="AI209" s="128"/>
      <c r="AJ209" s="129"/>
      <c r="AK209" s="128"/>
      <c r="AL209" s="128"/>
      <c r="AM209" s="129"/>
      <c r="AN209" s="128"/>
      <c r="AO209" s="128"/>
      <c r="AP209" s="129"/>
      <c r="AQ209" s="128"/>
      <c r="AR209" s="128"/>
      <c r="AS209" s="129"/>
      <c r="AT209" s="128"/>
      <c r="AU209" s="128"/>
      <c r="AV209" s="129"/>
      <c r="AW209" s="128"/>
      <c r="AX209" s="128"/>
      <c r="AY209" s="129"/>
      <c r="AZ209" s="128"/>
      <c r="BA209" s="128"/>
      <c r="BB209" s="129"/>
      <c r="BC209" s="128"/>
      <c r="BD209" s="128"/>
      <c r="BE209" s="129"/>
      <c r="BF209" s="128"/>
      <c r="BG209" s="128"/>
      <c r="BH209" s="129"/>
      <c r="BI209" s="128"/>
      <c r="BJ209" s="128"/>
      <c r="BK209" s="129"/>
      <c r="BL209" s="129"/>
      <c r="BM209" s="129"/>
      <c r="BN209" s="129"/>
      <c r="BO209" s="128"/>
      <c r="BP209" s="128"/>
      <c r="BQ209" s="129"/>
      <c r="BR209" s="177"/>
      <c r="BS209" s="177"/>
      <c r="BT209" s="352"/>
      <c r="BU209" s="177">
        <v>5.0000000000000001E-3</v>
      </c>
      <c r="BV209" s="177">
        <v>1.4999999999999999E-2</v>
      </c>
      <c r="BW209" s="352">
        <f t="shared" ref="BW209:BW219" si="148">SUM(BU209:BV209)</f>
        <v>0.02</v>
      </c>
      <c r="BX209" s="177">
        <v>0.1</v>
      </c>
      <c r="BY209" s="352">
        <v>0.03</v>
      </c>
      <c r="BZ209" s="352">
        <f t="shared" ref="BZ209:BZ219" si="149">SUM(BX209:BY209)</f>
        <v>0.13</v>
      </c>
      <c r="CA209" s="352">
        <v>1E-4</v>
      </c>
      <c r="CB209" s="177">
        <v>1E-4</v>
      </c>
      <c r="CC209" s="352">
        <f t="shared" ref="CC209:CC219" si="150">SUM(CA209:CB209)</f>
        <v>2.0000000000000001E-4</v>
      </c>
      <c r="CD209" s="352">
        <v>0</v>
      </c>
      <c r="CE209" s="177"/>
      <c r="CF209" s="352">
        <f>SUM(CD209:CE209)</f>
        <v>0</v>
      </c>
      <c r="CG209" s="177">
        <v>2.5000000000000001E-2</v>
      </c>
      <c r="CH209" s="352">
        <v>7.4999999999999997E-2</v>
      </c>
      <c r="CI209" s="352">
        <f>SUM(CG209:CH209)</f>
        <v>0.1</v>
      </c>
      <c r="CJ209" s="352">
        <v>0</v>
      </c>
      <c r="CK209" s="177">
        <v>0</v>
      </c>
      <c r="CL209" s="352">
        <f>SUM(CJ209:CK209)</f>
        <v>0</v>
      </c>
      <c r="CM209" s="352">
        <v>0.04</v>
      </c>
      <c r="CN209" s="177">
        <v>0.06</v>
      </c>
      <c r="CO209" s="352">
        <f>SUM(CM209:CN209)</f>
        <v>0.1</v>
      </c>
      <c r="CP209" s="352">
        <v>0.04</v>
      </c>
      <c r="CQ209" s="177">
        <v>0.06</v>
      </c>
      <c r="CR209" s="352">
        <f>SUM(CP209:CQ209)</f>
        <v>0.1</v>
      </c>
    </row>
    <row r="210" spans="1:553" s="108" customFormat="1" x14ac:dyDescent="0.25">
      <c r="A210" s="166" t="s">
        <v>359</v>
      </c>
      <c r="B210" s="177"/>
      <c r="C210" s="177"/>
      <c r="D210" s="177"/>
      <c r="E210" s="177"/>
      <c r="F210" s="177"/>
      <c r="G210" s="177"/>
      <c r="H210" s="177"/>
      <c r="I210" s="177"/>
      <c r="J210" s="177"/>
      <c r="K210" s="128"/>
      <c r="L210" s="128"/>
      <c r="M210" s="128"/>
      <c r="N210" s="128"/>
      <c r="O210" s="128"/>
      <c r="P210" s="128"/>
      <c r="Q210" s="128"/>
      <c r="R210" s="128"/>
      <c r="S210" s="128"/>
      <c r="T210" s="128"/>
      <c r="U210" s="128"/>
      <c r="V210" s="128"/>
      <c r="W210" s="128"/>
      <c r="X210" s="128"/>
      <c r="Y210" s="128"/>
      <c r="Z210" s="128"/>
      <c r="AA210" s="129"/>
      <c r="AB210" s="128"/>
      <c r="AC210" s="128"/>
      <c r="AD210" s="129"/>
      <c r="AE210" s="128"/>
      <c r="AF210" s="128"/>
      <c r="AG210" s="129"/>
      <c r="AH210" s="128"/>
      <c r="AI210" s="128"/>
      <c r="AJ210" s="129"/>
      <c r="AK210" s="128"/>
      <c r="AL210" s="128"/>
      <c r="AM210" s="129"/>
      <c r="AN210" s="128"/>
      <c r="AO210" s="128"/>
      <c r="AP210" s="129"/>
      <c r="AQ210" s="128"/>
      <c r="AR210" s="128"/>
      <c r="AS210" s="129"/>
      <c r="AT210" s="128"/>
      <c r="AU210" s="128"/>
      <c r="AV210" s="129"/>
      <c r="AW210" s="128"/>
      <c r="AX210" s="128"/>
      <c r="AY210" s="129"/>
      <c r="AZ210" s="128"/>
      <c r="BA210" s="128"/>
      <c r="BB210" s="129"/>
      <c r="BC210" s="128"/>
      <c r="BD210" s="128"/>
      <c r="BE210" s="129"/>
      <c r="BF210" s="128"/>
      <c r="BG210" s="128"/>
      <c r="BH210" s="129"/>
      <c r="BI210" s="128"/>
      <c r="BJ210" s="128"/>
      <c r="BK210" s="129"/>
      <c r="BL210" s="129"/>
      <c r="BM210" s="129"/>
      <c r="BN210" s="129"/>
      <c r="BO210" s="128"/>
      <c r="BP210" s="128"/>
      <c r="BQ210" s="129"/>
      <c r="BR210" s="177"/>
      <c r="BS210" s="177"/>
      <c r="BT210" s="352"/>
      <c r="BU210" s="177"/>
      <c r="BV210" s="177"/>
      <c r="BW210" s="352"/>
      <c r="BX210" s="177"/>
      <c r="BY210" s="352"/>
      <c r="BZ210" s="352"/>
      <c r="CA210" s="352"/>
      <c r="CB210" s="177"/>
      <c r="CC210" s="352"/>
      <c r="CD210" s="352"/>
      <c r="CE210" s="177"/>
      <c r="CF210" s="352"/>
      <c r="CG210" s="177"/>
      <c r="CH210" s="352"/>
      <c r="CI210" s="352"/>
      <c r="CJ210" s="352"/>
      <c r="CK210" s="177"/>
      <c r="CL210" s="352"/>
      <c r="CM210" s="352"/>
      <c r="CN210" s="177"/>
      <c r="CO210" s="352"/>
      <c r="CP210" s="352"/>
      <c r="CQ210" s="177"/>
      <c r="CR210" s="352"/>
    </row>
    <row r="211" spans="1:553" s="108" customFormat="1" x14ac:dyDescent="0.25">
      <c r="A211" s="239" t="s">
        <v>360</v>
      </c>
      <c r="B211" s="177"/>
      <c r="C211" s="177"/>
      <c r="D211" s="177"/>
      <c r="E211" s="177"/>
      <c r="F211" s="177"/>
      <c r="G211" s="177"/>
      <c r="H211" s="177"/>
      <c r="I211" s="177"/>
      <c r="J211" s="177"/>
      <c r="K211" s="128"/>
      <c r="L211" s="128"/>
      <c r="M211" s="128"/>
      <c r="N211" s="128"/>
      <c r="O211" s="128"/>
      <c r="P211" s="128"/>
      <c r="Q211" s="128"/>
      <c r="R211" s="128"/>
      <c r="S211" s="128"/>
      <c r="T211" s="128"/>
      <c r="U211" s="128"/>
      <c r="V211" s="128"/>
      <c r="W211" s="128"/>
      <c r="X211" s="128"/>
      <c r="Y211" s="128"/>
      <c r="Z211" s="128"/>
      <c r="AA211" s="129"/>
      <c r="AB211" s="128"/>
      <c r="AC211" s="128"/>
      <c r="AD211" s="129"/>
      <c r="AE211" s="128"/>
      <c r="AF211" s="128"/>
      <c r="AG211" s="129"/>
      <c r="AH211" s="128"/>
      <c r="AI211" s="128"/>
      <c r="AJ211" s="129"/>
      <c r="AK211" s="128"/>
      <c r="AL211" s="128"/>
      <c r="AM211" s="129"/>
      <c r="AN211" s="128"/>
      <c r="AO211" s="128"/>
      <c r="AP211" s="129"/>
      <c r="AQ211" s="128"/>
      <c r="AR211" s="128"/>
      <c r="AS211" s="129"/>
      <c r="AT211" s="128"/>
      <c r="AU211" s="128"/>
      <c r="AV211" s="129"/>
      <c r="AW211" s="128"/>
      <c r="AX211" s="128"/>
      <c r="AY211" s="129"/>
      <c r="AZ211" s="128"/>
      <c r="BA211" s="128"/>
      <c r="BB211" s="129"/>
      <c r="BC211" s="128"/>
      <c r="BD211" s="128"/>
      <c r="BE211" s="129"/>
      <c r="BF211" s="128"/>
      <c r="BG211" s="128"/>
      <c r="BH211" s="129"/>
      <c r="BI211" s="128"/>
      <c r="BJ211" s="128"/>
      <c r="BK211" s="129"/>
      <c r="BL211" s="129"/>
      <c r="BM211" s="129"/>
      <c r="BN211" s="129"/>
      <c r="BO211" s="128"/>
      <c r="BP211" s="128"/>
      <c r="BQ211" s="129"/>
      <c r="BR211" s="177"/>
      <c r="BS211" s="177"/>
      <c r="BT211" s="352"/>
      <c r="BU211" s="177"/>
      <c r="BV211" s="177"/>
      <c r="BW211" s="352">
        <f t="shared" si="148"/>
        <v>0</v>
      </c>
      <c r="BX211" s="177">
        <v>1E-3</v>
      </c>
      <c r="BY211" s="352"/>
      <c r="BZ211" s="352">
        <f t="shared" si="149"/>
        <v>1E-3</v>
      </c>
      <c r="CA211" s="352"/>
      <c r="CB211" s="177"/>
      <c r="CC211" s="352">
        <f t="shared" si="150"/>
        <v>0</v>
      </c>
      <c r="CD211" s="352">
        <v>0</v>
      </c>
      <c r="CE211" s="177">
        <v>0</v>
      </c>
      <c r="CF211" s="352">
        <f>SUM(CD211:CE211)</f>
        <v>0</v>
      </c>
      <c r="CG211" s="177">
        <v>1E-3</v>
      </c>
      <c r="CH211" s="352"/>
      <c r="CI211" s="352">
        <f>SUM(CG211:CH211)</f>
        <v>1E-3</v>
      </c>
      <c r="CJ211" s="352">
        <v>8.9999999999999998E-4</v>
      </c>
      <c r="CK211" s="177"/>
      <c r="CL211" s="352">
        <f>SUM(CJ211:CK211)</f>
        <v>8.9999999999999998E-4</v>
      </c>
      <c r="CM211" s="352">
        <v>8.9999999999999998E-4</v>
      </c>
      <c r="CN211" s="177"/>
      <c r="CO211" s="352">
        <f>SUM(CM211:CN211)</f>
        <v>8.9999999999999998E-4</v>
      </c>
      <c r="CP211" s="352">
        <v>8.9999999999999998E-4</v>
      </c>
      <c r="CQ211" s="177"/>
      <c r="CR211" s="352">
        <f>SUM(CP211:CQ211)</f>
        <v>8.9999999999999998E-4</v>
      </c>
    </row>
    <row r="212" spans="1:553" s="108" customFormat="1" x14ac:dyDescent="0.25">
      <c r="A212" s="239" t="s">
        <v>361</v>
      </c>
      <c r="B212" s="177"/>
      <c r="C212" s="177"/>
      <c r="D212" s="177"/>
      <c r="E212" s="177"/>
      <c r="F212" s="177"/>
      <c r="G212" s="177"/>
      <c r="H212" s="177"/>
      <c r="I212" s="177"/>
      <c r="J212" s="177"/>
      <c r="K212" s="128"/>
      <c r="L212" s="128"/>
      <c r="M212" s="128"/>
      <c r="N212" s="128"/>
      <c r="O212" s="128"/>
      <c r="P212" s="128"/>
      <c r="Q212" s="128"/>
      <c r="R212" s="128"/>
      <c r="S212" s="128"/>
      <c r="T212" s="128"/>
      <c r="U212" s="128"/>
      <c r="V212" s="128"/>
      <c r="W212" s="128"/>
      <c r="X212" s="128"/>
      <c r="Y212" s="128"/>
      <c r="Z212" s="128"/>
      <c r="AA212" s="129"/>
      <c r="AB212" s="128"/>
      <c r="AC212" s="128"/>
      <c r="AD212" s="129"/>
      <c r="AE212" s="128"/>
      <c r="AF212" s="128"/>
      <c r="AG212" s="129"/>
      <c r="AH212" s="128"/>
      <c r="AI212" s="128"/>
      <c r="AJ212" s="129"/>
      <c r="AK212" s="128"/>
      <c r="AL212" s="128"/>
      <c r="AM212" s="129"/>
      <c r="AN212" s="128"/>
      <c r="AO212" s="128"/>
      <c r="AP212" s="129"/>
      <c r="AQ212" s="128"/>
      <c r="AR212" s="128"/>
      <c r="AS212" s="129"/>
      <c r="AT212" s="128"/>
      <c r="AU212" s="128"/>
      <c r="AV212" s="129"/>
      <c r="AW212" s="128"/>
      <c r="AX212" s="128"/>
      <c r="AY212" s="129"/>
      <c r="AZ212" s="128"/>
      <c r="BA212" s="128"/>
      <c r="BB212" s="129"/>
      <c r="BC212" s="128"/>
      <c r="BD212" s="128"/>
      <c r="BE212" s="129"/>
      <c r="BF212" s="128"/>
      <c r="BG212" s="128"/>
      <c r="BH212" s="129"/>
      <c r="BI212" s="128"/>
      <c r="BJ212" s="128"/>
      <c r="BK212" s="129"/>
      <c r="BL212" s="129"/>
      <c r="BM212" s="129"/>
      <c r="BN212" s="129"/>
      <c r="BO212" s="128"/>
      <c r="BP212" s="128"/>
      <c r="BQ212" s="129"/>
      <c r="BR212" s="177"/>
      <c r="BS212" s="177"/>
      <c r="BT212" s="352"/>
      <c r="BU212" s="177"/>
      <c r="BV212" s="177"/>
      <c r="BW212" s="352">
        <f t="shared" si="148"/>
        <v>0</v>
      </c>
      <c r="BX212" s="177">
        <v>1E-4</v>
      </c>
      <c r="BY212" s="352"/>
      <c r="BZ212" s="352">
        <f t="shared" si="149"/>
        <v>1E-4</v>
      </c>
      <c r="CA212" s="352">
        <v>1E-4</v>
      </c>
      <c r="CB212" s="177"/>
      <c r="CC212" s="352">
        <f t="shared" si="150"/>
        <v>1E-4</v>
      </c>
      <c r="CD212" s="352">
        <v>0</v>
      </c>
      <c r="CE212" s="177">
        <v>0</v>
      </c>
      <c r="CF212" s="352">
        <f t="shared" ref="CF212:CF217" si="151">SUM(CD212:CE212)</f>
        <v>0</v>
      </c>
      <c r="CG212" s="177">
        <v>1E-4</v>
      </c>
      <c r="CH212" s="352"/>
      <c r="CI212" s="352">
        <f t="shared" ref="CI212:CI217" si="152">SUM(CG212:CH212)</f>
        <v>1E-4</v>
      </c>
      <c r="CJ212" s="352">
        <v>1E-4</v>
      </c>
      <c r="CK212" s="177"/>
      <c r="CL212" s="352">
        <f t="shared" ref="CL212:CL217" si="153">SUM(CJ212:CK212)</f>
        <v>1E-4</v>
      </c>
      <c r="CM212" s="352">
        <v>1E-4</v>
      </c>
      <c r="CN212" s="177"/>
      <c r="CO212" s="352">
        <f t="shared" ref="CO212:CO217" si="154">SUM(CM212:CN212)</f>
        <v>1E-4</v>
      </c>
      <c r="CP212" s="352">
        <v>1E-4</v>
      </c>
      <c r="CQ212" s="177"/>
      <c r="CR212" s="352">
        <f t="shared" ref="CR212:CR215" si="155">SUM(CP212:CQ212)</f>
        <v>1E-4</v>
      </c>
    </row>
    <row r="213" spans="1:553" s="108" customFormat="1" x14ac:dyDescent="0.25">
      <c r="A213" s="239" t="s">
        <v>358</v>
      </c>
      <c r="B213" s="177"/>
      <c r="C213" s="177"/>
      <c r="D213" s="177"/>
      <c r="E213" s="177"/>
      <c r="F213" s="177"/>
      <c r="G213" s="177"/>
      <c r="H213" s="177"/>
      <c r="I213" s="177"/>
      <c r="J213" s="177"/>
      <c r="K213" s="128"/>
      <c r="L213" s="128"/>
      <c r="M213" s="128"/>
      <c r="N213" s="128"/>
      <c r="O213" s="128"/>
      <c r="P213" s="128"/>
      <c r="Q213" s="128"/>
      <c r="R213" s="128"/>
      <c r="S213" s="128"/>
      <c r="T213" s="128"/>
      <c r="U213" s="128"/>
      <c r="V213" s="128"/>
      <c r="W213" s="128"/>
      <c r="X213" s="128"/>
      <c r="Y213" s="128"/>
      <c r="Z213" s="128"/>
      <c r="AA213" s="129"/>
      <c r="AB213" s="128"/>
      <c r="AC213" s="128"/>
      <c r="AD213" s="129"/>
      <c r="AE213" s="128"/>
      <c r="AF213" s="128"/>
      <c r="AG213" s="129"/>
      <c r="AH213" s="128"/>
      <c r="AI213" s="128"/>
      <c r="AJ213" s="129"/>
      <c r="AK213" s="128"/>
      <c r="AL213" s="128"/>
      <c r="AM213" s="129"/>
      <c r="AN213" s="128"/>
      <c r="AO213" s="128"/>
      <c r="AP213" s="129"/>
      <c r="AQ213" s="128"/>
      <c r="AR213" s="128"/>
      <c r="AS213" s="129"/>
      <c r="AT213" s="128"/>
      <c r="AU213" s="128"/>
      <c r="AV213" s="129"/>
      <c r="AW213" s="128"/>
      <c r="AX213" s="128"/>
      <c r="AY213" s="129"/>
      <c r="AZ213" s="128"/>
      <c r="BA213" s="128"/>
      <c r="BB213" s="129"/>
      <c r="BC213" s="128"/>
      <c r="BD213" s="128"/>
      <c r="BE213" s="129"/>
      <c r="BF213" s="128"/>
      <c r="BG213" s="128"/>
      <c r="BH213" s="129"/>
      <c r="BI213" s="128"/>
      <c r="BJ213" s="128"/>
      <c r="BK213" s="129"/>
      <c r="BL213" s="129"/>
      <c r="BM213" s="129"/>
      <c r="BN213" s="129"/>
      <c r="BO213" s="128"/>
      <c r="BP213" s="128"/>
      <c r="BQ213" s="129"/>
      <c r="BR213" s="177"/>
      <c r="BS213" s="177"/>
      <c r="BT213" s="352"/>
      <c r="BU213" s="177"/>
      <c r="BV213" s="177">
        <v>0.28689999999999999</v>
      </c>
      <c r="BW213" s="352">
        <f t="shared" si="148"/>
        <v>0.28689999999999999</v>
      </c>
      <c r="BX213" s="177"/>
      <c r="BY213" s="352">
        <v>2</v>
      </c>
      <c r="BZ213" s="352">
        <f t="shared" si="149"/>
        <v>2</v>
      </c>
      <c r="CA213" s="352"/>
      <c r="CB213" s="177">
        <v>5</v>
      </c>
      <c r="CC213" s="352">
        <f t="shared" si="150"/>
        <v>5</v>
      </c>
      <c r="CD213" s="352"/>
      <c r="CE213" s="177">
        <v>5</v>
      </c>
      <c r="CF213" s="352">
        <f t="shared" si="151"/>
        <v>5</v>
      </c>
      <c r="CG213" s="177"/>
      <c r="CH213" s="352">
        <v>5.5</v>
      </c>
      <c r="CI213" s="352">
        <f t="shared" si="152"/>
        <v>5.5</v>
      </c>
      <c r="CJ213" s="352">
        <v>1E-4</v>
      </c>
      <c r="CK213" s="177">
        <v>5.5</v>
      </c>
      <c r="CL213" s="352">
        <f t="shared" si="153"/>
        <v>5.5000999999999998</v>
      </c>
      <c r="CM213" s="352">
        <v>1E-4</v>
      </c>
      <c r="CN213" s="177">
        <v>5.5</v>
      </c>
      <c r="CO213" s="352">
        <f t="shared" si="154"/>
        <v>5.5000999999999998</v>
      </c>
      <c r="CP213" s="352">
        <v>1E-4</v>
      </c>
      <c r="CQ213" s="177">
        <v>5.5</v>
      </c>
      <c r="CR213" s="352">
        <f t="shared" si="155"/>
        <v>5.5000999999999998</v>
      </c>
    </row>
    <row r="214" spans="1:553" s="108" customFormat="1" ht="37.5" x14ac:dyDescent="0.25">
      <c r="A214" s="239" t="s">
        <v>362</v>
      </c>
      <c r="B214" s="177"/>
      <c r="C214" s="177"/>
      <c r="D214" s="177"/>
      <c r="E214" s="177"/>
      <c r="F214" s="177"/>
      <c r="G214" s="177"/>
      <c r="H214" s="177"/>
      <c r="I214" s="177"/>
      <c r="J214" s="177"/>
      <c r="K214" s="128"/>
      <c r="L214" s="128"/>
      <c r="M214" s="128"/>
      <c r="N214" s="128"/>
      <c r="O214" s="128"/>
      <c r="P214" s="128"/>
      <c r="Q214" s="128"/>
      <c r="R214" s="128"/>
      <c r="S214" s="128"/>
      <c r="T214" s="128"/>
      <c r="U214" s="128"/>
      <c r="V214" s="128"/>
      <c r="W214" s="128"/>
      <c r="X214" s="128"/>
      <c r="Y214" s="128"/>
      <c r="Z214" s="128"/>
      <c r="AA214" s="129"/>
      <c r="AB214" s="128"/>
      <c r="AC214" s="128"/>
      <c r="AD214" s="129"/>
      <c r="AE214" s="128"/>
      <c r="AF214" s="128"/>
      <c r="AG214" s="129"/>
      <c r="AH214" s="128"/>
      <c r="AI214" s="128"/>
      <c r="AJ214" s="129"/>
      <c r="AK214" s="128"/>
      <c r="AL214" s="128"/>
      <c r="AM214" s="129"/>
      <c r="AN214" s="128"/>
      <c r="AO214" s="128"/>
      <c r="AP214" s="129"/>
      <c r="AQ214" s="128"/>
      <c r="AR214" s="128"/>
      <c r="AS214" s="129"/>
      <c r="AT214" s="128"/>
      <c r="AU214" s="128"/>
      <c r="AV214" s="129"/>
      <c r="AW214" s="128"/>
      <c r="AX214" s="128"/>
      <c r="AY214" s="129"/>
      <c r="AZ214" s="128"/>
      <c r="BA214" s="128"/>
      <c r="BB214" s="129"/>
      <c r="BC214" s="128"/>
      <c r="BD214" s="128"/>
      <c r="BE214" s="129"/>
      <c r="BF214" s="128"/>
      <c r="BG214" s="128"/>
      <c r="BH214" s="129"/>
      <c r="BI214" s="128"/>
      <c r="BJ214" s="128"/>
      <c r="BK214" s="129"/>
      <c r="BL214" s="129"/>
      <c r="BM214" s="129"/>
      <c r="BN214" s="129"/>
      <c r="BO214" s="128"/>
      <c r="BP214" s="128"/>
      <c r="BQ214" s="129"/>
      <c r="BR214" s="177"/>
      <c r="BS214" s="177"/>
      <c r="BT214" s="352"/>
      <c r="BU214" s="177"/>
      <c r="BV214" s="177"/>
      <c r="BW214" s="352">
        <f t="shared" si="148"/>
        <v>0</v>
      </c>
      <c r="BX214" s="177">
        <v>1E-4</v>
      </c>
      <c r="BY214" s="352"/>
      <c r="BZ214" s="352">
        <f t="shared" si="149"/>
        <v>1E-4</v>
      </c>
      <c r="CA214" s="352">
        <v>1.74</v>
      </c>
      <c r="CB214" s="177"/>
      <c r="CC214" s="352">
        <f t="shared" si="150"/>
        <v>1.74</v>
      </c>
      <c r="CD214" s="352">
        <v>0</v>
      </c>
      <c r="CE214" s="177"/>
      <c r="CF214" s="352">
        <f t="shared" si="151"/>
        <v>0</v>
      </c>
      <c r="CG214" s="177">
        <v>1E-4</v>
      </c>
      <c r="CH214" s="352"/>
      <c r="CI214" s="352">
        <f t="shared" si="152"/>
        <v>1E-4</v>
      </c>
      <c r="CJ214" s="352">
        <v>1.74</v>
      </c>
      <c r="CK214" s="177"/>
      <c r="CL214" s="352">
        <f t="shared" si="153"/>
        <v>1.74</v>
      </c>
      <c r="CM214" s="352">
        <v>2.3199999999999998</v>
      </c>
      <c r="CN214" s="177"/>
      <c r="CO214" s="352">
        <f t="shared" si="154"/>
        <v>2.3199999999999998</v>
      </c>
      <c r="CP214" s="352">
        <v>2.3199999999999998</v>
      </c>
      <c r="CQ214" s="177"/>
      <c r="CR214" s="352">
        <f t="shared" si="155"/>
        <v>2.3199999999999998</v>
      </c>
    </row>
    <row r="215" spans="1:553" s="108" customFormat="1" ht="37.5" x14ac:dyDescent="0.25">
      <c r="A215" s="166" t="s">
        <v>363</v>
      </c>
      <c r="B215" s="177"/>
      <c r="C215" s="177"/>
      <c r="D215" s="177"/>
      <c r="E215" s="177"/>
      <c r="F215" s="177"/>
      <c r="G215" s="177"/>
      <c r="H215" s="177"/>
      <c r="I215" s="177"/>
      <c r="J215" s="177"/>
      <c r="K215" s="128"/>
      <c r="L215" s="128"/>
      <c r="M215" s="128"/>
      <c r="N215" s="128"/>
      <c r="O215" s="128"/>
      <c r="P215" s="128"/>
      <c r="Q215" s="128"/>
      <c r="R215" s="128"/>
      <c r="S215" s="128"/>
      <c r="T215" s="128"/>
      <c r="U215" s="128"/>
      <c r="V215" s="128"/>
      <c r="W215" s="128"/>
      <c r="X215" s="128"/>
      <c r="Y215" s="128"/>
      <c r="Z215" s="128"/>
      <c r="AA215" s="129"/>
      <c r="AB215" s="128"/>
      <c r="AC215" s="128"/>
      <c r="AD215" s="129"/>
      <c r="AE215" s="128"/>
      <c r="AF215" s="128"/>
      <c r="AG215" s="129"/>
      <c r="AH215" s="128"/>
      <c r="AI215" s="128"/>
      <c r="AJ215" s="129"/>
      <c r="AK215" s="128"/>
      <c r="AL215" s="128"/>
      <c r="AM215" s="129"/>
      <c r="AN215" s="128"/>
      <c r="AO215" s="128"/>
      <c r="AP215" s="129"/>
      <c r="AQ215" s="128"/>
      <c r="AR215" s="128"/>
      <c r="AS215" s="129"/>
      <c r="AT215" s="128"/>
      <c r="AU215" s="128"/>
      <c r="AV215" s="129"/>
      <c r="AW215" s="128"/>
      <c r="AX215" s="128"/>
      <c r="AY215" s="129"/>
      <c r="AZ215" s="128"/>
      <c r="BA215" s="128"/>
      <c r="BB215" s="129"/>
      <c r="BC215" s="128"/>
      <c r="BD215" s="128"/>
      <c r="BE215" s="129"/>
      <c r="BF215" s="128"/>
      <c r="BG215" s="128"/>
      <c r="BH215" s="129"/>
      <c r="BI215" s="128"/>
      <c r="BJ215" s="128"/>
      <c r="BK215" s="129"/>
      <c r="BL215" s="129"/>
      <c r="BM215" s="129"/>
      <c r="BN215" s="129"/>
      <c r="BO215" s="128"/>
      <c r="BP215" s="128"/>
      <c r="BQ215" s="129"/>
      <c r="BR215" s="177"/>
      <c r="BS215" s="177"/>
      <c r="BT215" s="352"/>
      <c r="BU215" s="177"/>
      <c r="BV215" s="177"/>
      <c r="BW215" s="352">
        <f t="shared" si="148"/>
        <v>0</v>
      </c>
      <c r="BX215" s="177">
        <v>1E-4</v>
      </c>
      <c r="BY215" s="352"/>
      <c r="BZ215" s="352">
        <f t="shared" si="149"/>
        <v>1E-4</v>
      </c>
      <c r="CA215" s="352">
        <v>1E-4</v>
      </c>
      <c r="CB215" s="177"/>
      <c r="CC215" s="352">
        <f t="shared" si="150"/>
        <v>1E-4</v>
      </c>
      <c r="CD215" s="352">
        <v>0</v>
      </c>
      <c r="CE215" s="177"/>
      <c r="CF215" s="352">
        <f t="shared" si="151"/>
        <v>0</v>
      </c>
      <c r="CG215" s="177">
        <v>1E-4</v>
      </c>
      <c r="CH215" s="352"/>
      <c r="CI215" s="352">
        <f t="shared" si="152"/>
        <v>1E-4</v>
      </c>
      <c r="CJ215" s="352">
        <v>2.2000000000000002</v>
      </c>
      <c r="CK215" s="177">
        <v>3.3</v>
      </c>
      <c r="CL215" s="352">
        <f t="shared" si="153"/>
        <v>5.5</v>
      </c>
      <c r="CM215" s="352">
        <v>2.2000000000000002</v>
      </c>
      <c r="CN215" s="177">
        <v>3.3</v>
      </c>
      <c r="CO215" s="352">
        <f t="shared" si="154"/>
        <v>5.5</v>
      </c>
      <c r="CP215" s="352">
        <v>2.2000000000000002</v>
      </c>
      <c r="CQ215" s="177">
        <v>3.3</v>
      </c>
      <c r="CR215" s="352">
        <f t="shared" si="155"/>
        <v>5.5</v>
      </c>
    </row>
    <row r="216" spans="1:553" s="108" customFormat="1" x14ac:dyDescent="0.25">
      <c r="A216" s="161" t="s">
        <v>364</v>
      </c>
      <c r="B216" s="177"/>
      <c r="C216" s="177"/>
      <c r="D216" s="177"/>
      <c r="E216" s="177"/>
      <c r="F216" s="177"/>
      <c r="G216" s="177"/>
      <c r="H216" s="177"/>
      <c r="I216" s="177"/>
      <c r="J216" s="177"/>
      <c r="K216" s="128"/>
      <c r="L216" s="128"/>
      <c r="M216" s="128"/>
      <c r="N216" s="128"/>
      <c r="O216" s="128"/>
      <c r="P216" s="128"/>
      <c r="Q216" s="128"/>
      <c r="R216" s="128"/>
      <c r="S216" s="128"/>
      <c r="T216" s="128"/>
      <c r="U216" s="128"/>
      <c r="V216" s="128"/>
      <c r="W216" s="128"/>
      <c r="X216" s="128"/>
      <c r="Y216" s="128"/>
      <c r="Z216" s="128"/>
      <c r="AA216" s="129"/>
      <c r="AB216" s="128"/>
      <c r="AC216" s="128"/>
      <c r="AD216" s="129"/>
      <c r="AE216" s="128"/>
      <c r="AF216" s="128"/>
      <c r="AG216" s="129"/>
      <c r="AH216" s="128"/>
      <c r="AI216" s="128"/>
      <c r="AJ216" s="129"/>
      <c r="AK216" s="128"/>
      <c r="AL216" s="128"/>
      <c r="AM216" s="129"/>
      <c r="AN216" s="128"/>
      <c r="AO216" s="128"/>
      <c r="AP216" s="129"/>
      <c r="AQ216" s="128"/>
      <c r="AR216" s="128"/>
      <c r="AS216" s="129"/>
      <c r="AT216" s="128"/>
      <c r="AU216" s="128"/>
      <c r="AV216" s="129"/>
      <c r="AW216" s="128"/>
      <c r="AX216" s="128"/>
      <c r="AY216" s="129"/>
      <c r="AZ216" s="128"/>
      <c r="BA216" s="128"/>
      <c r="BB216" s="129"/>
      <c r="BC216" s="128"/>
      <c r="BD216" s="128"/>
      <c r="BE216" s="129"/>
      <c r="BF216" s="128"/>
      <c r="BG216" s="128"/>
      <c r="BH216" s="129"/>
      <c r="BI216" s="128"/>
      <c r="BJ216" s="128"/>
      <c r="BK216" s="129"/>
      <c r="BL216" s="129"/>
      <c r="BM216" s="129"/>
      <c r="BN216" s="129"/>
      <c r="BO216" s="128"/>
      <c r="BP216" s="128"/>
      <c r="BQ216" s="129"/>
      <c r="BR216" s="177"/>
      <c r="BS216" s="177"/>
      <c r="BT216" s="352"/>
      <c r="BU216" s="177"/>
      <c r="BV216" s="177"/>
      <c r="BW216" s="352"/>
      <c r="BX216" s="177"/>
      <c r="BY216" s="352"/>
      <c r="BZ216" s="352"/>
      <c r="CA216" s="352"/>
      <c r="CB216" s="177"/>
      <c r="CC216" s="352"/>
      <c r="CD216" s="352"/>
      <c r="CE216" s="177"/>
      <c r="CF216" s="352"/>
      <c r="CG216" s="177"/>
      <c r="CH216" s="352"/>
      <c r="CI216" s="352"/>
      <c r="CJ216" s="352"/>
      <c r="CK216" s="177"/>
      <c r="CL216" s="352"/>
      <c r="CM216" s="352"/>
      <c r="CN216" s="177"/>
      <c r="CO216" s="352"/>
      <c r="CP216" s="352"/>
      <c r="CQ216" s="177"/>
      <c r="CR216" s="352"/>
    </row>
    <row r="217" spans="1:553" s="108" customFormat="1" x14ac:dyDescent="0.25">
      <c r="A217" s="239" t="s">
        <v>365</v>
      </c>
      <c r="B217" s="177"/>
      <c r="C217" s="177"/>
      <c r="D217" s="177"/>
      <c r="E217" s="177"/>
      <c r="F217" s="177"/>
      <c r="G217" s="177"/>
      <c r="H217" s="177"/>
      <c r="I217" s="177"/>
      <c r="J217" s="177"/>
      <c r="K217" s="128"/>
      <c r="L217" s="128"/>
      <c r="M217" s="128"/>
      <c r="N217" s="128"/>
      <c r="O217" s="128"/>
      <c r="P217" s="128"/>
      <c r="Q217" s="128"/>
      <c r="R217" s="128"/>
      <c r="S217" s="128"/>
      <c r="T217" s="128"/>
      <c r="U217" s="128"/>
      <c r="V217" s="128"/>
      <c r="W217" s="128"/>
      <c r="X217" s="128"/>
      <c r="Y217" s="128"/>
      <c r="Z217" s="128"/>
      <c r="AA217" s="129"/>
      <c r="AB217" s="128"/>
      <c r="AC217" s="128"/>
      <c r="AD217" s="129"/>
      <c r="AE217" s="128"/>
      <c r="AF217" s="128"/>
      <c r="AG217" s="129"/>
      <c r="AH217" s="128"/>
      <c r="AI217" s="128"/>
      <c r="AJ217" s="129"/>
      <c r="AK217" s="128"/>
      <c r="AL217" s="128"/>
      <c r="AM217" s="129"/>
      <c r="AN217" s="128"/>
      <c r="AO217" s="128"/>
      <c r="AP217" s="129"/>
      <c r="AQ217" s="128"/>
      <c r="AR217" s="128"/>
      <c r="AS217" s="129"/>
      <c r="AT217" s="128"/>
      <c r="AU217" s="128"/>
      <c r="AV217" s="129"/>
      <c r="AW217" s="128"/>
      <c r="AX217" s="128"/>
      <c r="AY217" s="129"/>
      <c r="AZ217" s="128"/>
      <c r="BA217" s="128"/>
      <c r="BB217" s="129"/>
      <c r="BC217" s="128"/>
      <c r="BD217" s="128"/>
      <c r="BE217" s="129"/>
      <c r="BF217" s="128"/>
      <c r="BG217" s="128"/>
      <c r="BH217" s="129"/>
      <c r="BI217" s="128"/>
      <c r="BJ217" s="128"/>
      <c r="BK217" s="129"/>
      <c r="BL217" s="129"/>
      <c r="BM217" s="129"/>
      <c r="BN217" s="129"/>
      <c r="BO217" s="128"/>
      <c r="BP217" s="128"/>
      <c r="BQ217" s="129"/>
      <c r="BR217" s="177"/>
      <c r="BS217" s="177"/>
      <c r="BT217" s="352"/>
      <c r="BU217" s="177"/>
      <c r="BV217" s="177"/>
      <c r="BW217" s="352">
        <f t="shared" si="148"/>
        <v>0</v>
      </c>
      <c r="BX217" s="177">
        <v>0.1</v>
      </c>
      <c r="BY217" s="352">
        <v>0.2</v>
      </c>
      <c r="BZ217" s="352">
        <f t="shared" ref="BZ217" si="156">SUM(BX217:BY217)</f>
        <v>0.30000000000000004</v>
      </c>
      <c r="CA217" s="352">
        <v>0.1</v>
      </c>
      <c r="CB217" s="177">
        <v>0.15</v>
      </c>
      <c r="CC217" s="352">
        <f t="shared" ref="CC217" si="157">SUM(CA217:CB217)</f>
        <v>0.25</v>
      </c>
      <c r="CD217" s="352">
        <v>0</v>
      </c>
      <c r="CE217" s="177"/>
      <c r="CF217" s="352">
        <f t="shared" si="151"/>
        <v>0</v>
      </c>
      <c r="CG217" s="177">
        <v>0.1</v>
      </c>
      <c r="CH217" s="352">
        <v>0.15</v>
      </c>
      <c r="CI217" s="352">
        <f t="shared" si="152"/>
        <v>0.25</v>
      </c>
      <c r="CJ217" s="352">
        <v>0.05</v>
      </c>
      <c r="CK217" s="177">
        <v>7.4999999999999997E-2</v>
      </c>
      <c r="CL217" s="352">
        <f t="shared" si="153"/>
        <v>0.125</v>
      </c>
      <c r="CM217" s="352">
        <v>0.1</v>
      </c>
      <c r="CN217" s="177">
        <v>0.15</v>
      </c>
      <c r="CO217" s="352">
        <f t="shared" si="154"/>
        <v>0.25</v>
      </c>
      <c r="CP217" s="352">
        <v>0.1</v>
      </c>
      <c r="CQ217" s="177">
        <v>0.15</v>
      </c>
      <c r="CR217" s="352">
        <f t="shared" ref="CR217" si="158">SUM(CP217:CQ217)</f>
        <v>0.25</v>
      </c>
    </row>
    <row r="218" spans="1:553" s="108" customFormat="1" x14ac:dyDescent="0.25">
      <c r="A218" s="161" t="s">
        <v>366</v>
      </c>
      <c r="B218" s="177"/>
      <c r="C218" s="177"/>
      <c r="D218" s="177"/>
      <c r="E218" s="177"/>
      <c r="F218" s="177"/>
      <c r="G218" s="177"/>
      <c r="H218" s="177"/>
      <c r="I218" s="177"/>
      <c r="J218" s="177"/>
      <c r="K218" s="128"/>
      <c r="L218" s="128"/>
      <c r="M218" s="128"/>
      <c r="N218" s="128"/>
      <c r="O218" s="128"/>
      <c r="P218" s="128"/>
      <c r="Q218" s="128"/>
      <c r="R218" s="128"/>
      <c r="S218" s="128"/>
      <c r="T218" s="128"/>
      <c r="U218" s="128"/>
      <c r="V218" s="128"/>
      <c r="W218" s="128"/>
      <c r="X218" s="128"/>
      <c r="Y218" s="128"/>
      <c r="Z218" s="128"/>
      <c r="AA218" s="129"/>
      <c r="AB218" s="128"/>
      <c r="AC218" s="128"/>
      <c r="AD218" s="129"/>
      <c r="AE218" s="128"/>
      <c r="AF218" s="128"/>
      <c r="AG218" s="129"/>
      <c r="AH218" s="128"/>
      <c r="AI218" s="128"/>
      <c r="AJ218" s="129"/>
      <c r="AK218" s="128"/>
      <c r="AL218" s="128"/>
      <c r="AM218" s="129"/>
      <c r="AN218" s="128"/>
      <c r="AO218" s="128"/>
      <c r="AP218" s="129"/>
      <c r="AQ218" s="128"/>
      <c r="AR218" s="128"/>
      <c r="AS218" s="129"/>
      <c r="AT218" s="128"/>
      <c r="AU218" s="128"/>
      <c r="AV218" s="129"/>
      <c r="AW218" s="128"/>
      <c r="AX218" s="128"/>
      <c r="AY218" s="129"/>
      <c r="AZ218" s="128"/>
      <c r="BA218" s="128"/>
      <c r="BB218" s="129"/>
      <c r="BC218" s="128"/>
      <c r="BD218" s="128"/>
      <c r="BE218" s="129"/>
      <c r="BF218" s="128"/>
      <c r="BG218" s="128"/>
      <c r="BH218" s="129"/>
      <c r="BI218" s="128"/>
      <c r="BJ218" s="128"/>
      <c r="BK218" s="129"/>
      <c r="BL218" s="129"/>
      <c r="BM218" s="129"/>
      <c r="BN218" s="129"/>
      <c r="BO218" s="128"/>
      <c r="BP218" s="128"/>
      <c r="BQ218" s="129"/>
      <c r="BR218" s="177"/>
      <c r="BS218" s="177"/>
      <c r="BT218" s="352"/>
      <c r="BU218" s="177"/>
      <c r="BV218" s="177"/>
      <c r="BW218" s="352"/>
      <c r="BX218" s="177"/>
      <c r="BY218" s="352"/>
      <c r="BZ218" s="352"/>
      <c r="CA218" s="352"/>
      <c r="CB218" s="177"/>
      <c r="CC218" s="352"/>
      <c r="CD218" s="352"/>
      <c r="CE218" s="177"/>
      <c r="CF218" s="352"/>
      <c r="CG218" s="177"/>
      <c r="CH218" s="352"/>
      <c r="CI218" s="352"/>
      <c r="CJ218" s="352"/>
      <c r="CK218" s="177"/>
      <c r="CL218" s="352"/>
      <c r="CM218" s="352"/>
      <c r="CN218" s="177"/>
      <c r="CO218" s="352"/>
      <c r="CP218" s="352"/>
      <c r="CQ218" s="177"/>
      <c r="CR218" s="352"/>
    </row>
    <row r="219" spans="1:553" s="108" customFormat="1" x14ac:dyDescent="0.25">
      <c r="A219" s="239" t="s">
        <v>367</v>
      </c>
      <c r="B219" s="177"/>
      <c r="C219" s="177"/>
      <c r="D219" s="177"/>
      <c r="E219" s="177"/>
      <c r="F219" s="177"/>
      <c r="G219" s="177"/>
      <c r="H219" s="177"/>
      <c r="I219" s="177"/>
      <c r="J219" s="177"/>
      <c r="K219" s="128"/>
      <c r="L219" s="128"/>
      <c r="M219" s="128"/>
      <c r="N219" s="128"/>
      <c r="O219" s="128"/>
      <c r="P219" s="128"/>
      <c r="Q219" s="128"/>
      <c r="R219" s="128"/>
      <c r="S219" s="128"/>
      <c r="T219" s="128"/>
      <c r="U219" s="128"/>
      <c r="V219" s="128"/>
      <c r="W219" s="128"/>
      <c r="X219" s="128"/>
      <c r="Y219" s="128"/>
      <c r="Z219" s="128"/>
      <c r="AA219" s="129"/>
      <c r="AB219" s="128"/>
      <c r="AC219" s="128"/>
      <c r="AD219" s="129"/>
      <c r="AE219" s="128"/>
      <c r="AF219" s="128"/>
      <c r="AG219" s="129"/>
      <c r="AH219" s="128"/>
      <c r="AI219" s="128"/>
      <c r="AJ219" s="129"/>
      <c r="AK219" s="128"/>
      <c r="AL219" s="128"/>
      <c r="AM219" s="129"/>
      <c r="AN219" s="128"/>
      <c r="AO219" s="128"/>
      <c r="AP219" s="129"/>
      <c r="AQ219" s="128"/>
      <c r="AR219" s="128"/>
      <c r="AS219" s="129"/>
      <c r="AT219" s="128"/>
      <c r="AU219" s="128"/>
      <c r="AV219" s="129"/>
      <c r="AW219" s="128"/>
      <c r="AX219" s="128"/>
      <c r="AY219" s="129"/>
      <c r="AZ219" s="128"/>
      <c r="BA219" s="128"/>
      <c r="BB219" s="129"/>
      <c r="BC219" s="128"/>
      <c r="BD219" s="128"/>
      <c r="BE219" s="129"/>
      <c r="BF219" s="128"/>
      <c r="BG219" s="128"/>
      <c r="BH219" s="129"/>
      <c r="BI219" s="128"/>
      <c r="BJ219" s="128"/>
      <c r="BK219" s="129"/>
      <c r="BL219" s="129"/>
      <c r="BM219" s="129"/>
      <c r="BN219" s="129"/>
      <c r="BO219" s="128"/>
      <c r="BP219" s="128"/>
      <c r="BQ219" s="129"/>
      <c r="BR219" s="177"/>
      <c r="BS219" s="177"/>
      <c r="BT219" s="352"/>
      <c r="BU219" s="177"/>
      <c r="BV219" s="177"/>
      <c r="BW219" s="352">
        <f t="shared" si="148"/>
        <v>0</v>
      </c>
      <c r="BX219" s="177">
        <v>0.08</v>
      </c>
      <c r="BY219" s="352">
        <v>0.16</v>
      </c>
      <c r="BZ219" s="352">
        <f t="shared" si="149"/>
        <v>0.24</v>
      </c>
      <c r="CA219" s="352">
        <v>0.08</v>
      </c>
      <c r="CB219" s="177">
        <v>0.12</v>
      </c>
      <c r="CC219" s="352">
        <f t="shared" si="150"/>
        <v>0.2</v>
      </c>
      <c r="CD219" s="352">
        <v>0</v>
      </c>
      <c r="CE219" s="177"/>
      <c r="CF219" s="352">
        <f t="shared" ref="CF219" si="159">SUM(CD219:CE219)</f>
        <v>0</v>
      </c>
      <c r="CG219" s="177">
        <v>0.08</v>
      </c>
      <c r="CH219" s="352">
        <v>0.12</v>
      </c>
      <c r="CI219" s="352">
        <f t="shared" ref="CI219" si="160">SUM(CG219:CH219)</f>
        <v>0.2</v>
      </c>
      <c r="CJ219" s="352">
        <v>0.04</v>
      </c>
      <c r="CK219" s="177">
        <v>0.06</v>
      </c>
      <c r="CL219" s="352">
        <f t="shared" ref="CL219" si="161">SUM(CJ219:CK219)</f>
        <v>0.1</v>
      </c>
      <c r="CM219" s="352">
        <v>0.08</v>
      </c>
      <c r="CN219" s="177">
        <v>0.12</v>
      </c>
      <c r="CO219" s="352">
        <f>SUM(CM219:CN219)</f>
        <v>0.2</v>
      </c>
      <c r="CP219" s="352">
        <v>0.08</v>
      </c>
      <c r="CQ219" s="177">
        <v>0.12</v>
      </c>
      <c r="CR219" s="352">
        <f t="shared" ref="CR219" si="162">SUM(CP219:CQ219)</f>
        <v>0.2</v>
      </c>
    </row>
    <row r="220" spans="1:553" s="108" customFormat="1" x14ac:dyDescent="0.25">
      <c r="A220" s="239"/>
      <c r="B220" s="177"/>
      <c r="C220" s="177"/>
      <c r="D220" s="177"/>
      <c r="E220" s="177"/>
      <c r="F220" s="177"/>
      <c r="G220" s="177"/>
      <c r="H220" s="177"/>
      <c r="I220" s="177"/>
      <c r="J220" s="177"/>
      <c r="K220" s="128"/>
      <c r="L220" s="128"/>
      <c r="M220" s="128"/>
      <c r="N220" s="128"/>
      <c r="O220" s="128"/>
      <c r="P220" s="128"/>
      <c r="Q220" s="128"/>
      <c r="R220" s="128"/>
      <c r="S220" s="128"/>
      <c r="T220" s="128"/>
      <c r="U220" s="128"/>
      <c r="V220" s="128"/>
      <c r="W220" s="128"/>
      <c r="X220" s="128"/>
      <c r="Y220" s="128"/>
      <c r="Z220" s="128"/>
      <c r="AA220" s="129"/>
      <c r="AB220" s="128"/>
      <c r="AC220" s="128"/>
      <c r="AD220" s="129"/>
      <c r="AE220" s="128"/>
      <c r="AF220" s="128"/>
      <c r="AG220" s="129"/>
      <c r="AH220" s="128"/>
      <c r="AI220" s="128"/>
      <c r="AJ220" s="129"/>
      <c r="AK220" s="128"/>
      <c r="AL220" s="128"/>
      <c r="AM220" s="129"/>
      <c r="AN220" s="128"/>
      <c r="AO220" s="128"/>
      <c r="AP220" s="129"/>
      <c r="AQ220" s="128"/>
      <c r="AR220" s="128"/>
      <c r="AS220" s="129"/>
      <c r="AT220" s="128"/>
      <c r="AU220" s="128"/>
      <c r="AV220" s="129"/>
      <c r="AW220" s="128"/>
      <c r="AX220" s="128"/>
      <c r="AY220" s="129"/>
      <c r="AZ220" s="128"/>
      <c r="BA220" s="128"/>
      <c r="BB220" s="129"/>
      <c r="BC220" s="128"/>
      <c r="BD220" s="128"/>
      <c r="BE220" s="129"/>
      <c r="BF220" s="128"/>
      <c r="BG220" s="128"/>
      <c r="BH220" s="129"/>
      <c r="BI220" s="128"/>
      <c r="BJ220" s="128"/>
      <c r="BK220" s="129"/>
      <c r="BL220" s="129"/>
      <c r="BM220" s="129"/>
      <c r="BN220" s="129"/>
      <c r="BO220" s="128"/>
      <c r="BP220" s="128"/>
      <c r="BQ220" s="129"/>
      <c r="BR220" s="177"/>
      <c r="BS220" s="177"/>
      <c r="BT220" s="352"/>
      <c r="BU220" s="177"/>
      <c r="BV220" s="177"/>
      <c r="BW220" s="352"/>
      <c r="BX220" s="177"/>
      <c r="BY220" s="352"/>
      <c r="BZ220" s="177"/>
      <c r="CA220" s="352"/>
      <c r="CB220" s="177"/>
      <c r="CC220" s="352"/>
      <c r="CD220" s="352"/>
      <c r="CE220" s="177"/>
      <c r="CF220" s="352"/>
      <c r="CG220" s="177"/>
      <c r="CH220" s="352"/>
      <c r="CI220" s="352"/>
      <c r="CJ220" s="352"/>
      <c r="CK220" s="177"/>
      <c r="CL220" s="352"/>
      <c r="CM220" s="352"/>
      <c r="CN220" s="177"/>
      <c r="CO220" s="352"/>
      <c r="CP220" s="352"/>
      <c r="CQ220" s="177"/>
      <c r="CR220" s="352"/>
    </row>
    <row r="221" spans="1:553" x14ac:dyDescent="0.25">
      <c r="A221" s="202" t="s">
        <v>322</v>
      </c>
      <c r="B221" s="124">
        <f t="shared" ref="B221:BM221" si="163">SUM(B172:B220)</f>
        <v>15.7531</v>
      </c>
      <c r="C221" s="124">
        <f t="shared" si="163"/>
        <v>156.2364</v>
      </c>
      <c r="D221" s="124">
        <f t="shared" si="163"/>
        <v>171.98949999999999</v>
      </c>
      <c r="E221" s="124">
        <f t="shared" si="163"/>
        <v>17.4316</v>
      </c>
      <c r="F221" s="124">
        <f t="shared" si="163"/>
        <v>178.50870000000003</v>
      </c>
      <c r="G221" s="124">
        <f t="shared" si="163"/>
        <v>195.94030000000001</v>
      </c>
      <c r="H221" s="124">
        <f t="shared" si="163"/>
        <v>45.542700000000004</v>
      </c>
      <c r="I221" s="124">
        <f t="shared" si="163"/>
        <v>17.159199999999998</v>
      </c>
      <c r="J221" s="124">
        <f t="shared" si="163"/>
        <v>165.8451</v>
      </c>
      <c r="K221" s="124">
        <f t="shared" si="163"/>
        <v>183.0043</v>
      </c>
      <c r="L221" s="124">
        <f t="shared" si="163"/>
        <v>34.586500000000001</v>
      </c>
      <c r="M221" s="124">
        <f t="shared" si="163"/>
        <v>13.614599999999999</v>
      </c>
      <c r="N221" s="124">
        <f t="shared" si="163"/>
        <v>154.37260000000001</v>
      </c>
      <c r="O221" s="124">
        <f t="shared" si="163"/>
        <v>167.98719999999997</v>
      </c>
      <c r="P221" s="124">
        <f t="shared" si="163"/>
        <v>0</v>
      </c>
      <c r="Q221" s="124">
        <f t="shared" si="163"/>
        <v>15.816199999999998</v>
      </c>
      <c r="R221" s="124">
        <f t="shared" si="163"/>
        <v>178.63560000000001</v>
      </c>
      <c r="S221" s="124">
        <f t="shared" si="163"/>
        <v>194.8519</v>
      </c>
      <c r="T221" s="124">
        <f t="shared" si="163"/>
        <v>37.873300000000008</v>
      </c>
      <c r="U221" s="124">
        <f t="shared" si="163"/>
        <v>13.2354</v>
      </c>
      <c r="V221" s="124">
        <f t="shared" si="163"/>
        <v>178.42590000000001</v>
      </c>
      <c r="W221" s="124">
        <f t="shared" si="163"/>
        <v>191.66129999999998</v>
      </c>
      <c r="X221" s="124">
        <f t="shared" si="163"/>
        <v>27.142299999999999</v>
      </c>
      <c r="Y221" s="124">
        <f t="shared" si="163"/>
        <v>15.3224</v>
      </c>
      <c r="Z221" s="124">
        <f t="shared" si="163"/>
        <v>177.43680000000001</v>
      </c>
      <c r="AA221" s="124">
        <f t="shared" si="163"/>
        <v>192.75919999999999</v>
      </c>
      <c r="AB221" s="124">
        <f t="shared" si="163"/>
        <v>159.68819999999999</v>
      </c>
      <c r="AC221" s="124">
        <f t="shared" si="163"/>
        <v>30.626999999999999</v>
      </c>
      <c r="AD221" s="124">
        <f t="shared" si="163"/>
        <v>190.3152</v>
      </c>
      <c r="AE221" s="124">
        <f t="shared" si="163"/>
        <v>185.47399999999999</v>
      </c>
      <c r="AF221" s="124">
        <f t="shared" si="163"/>
        <v>24.627099999999999</v>
      </c>
      <c r="AG221" s="124">
        <f t="shared" si="163"/>
        <v>210.10110000000003</v>
      </c>
      <c r="AH221" s="124">
        <f t="shared" si="163"/>
        <v>182.78139999999999</v>
      </c>
      <c r="AI221" s="124">
        <f t="shared" si="163"/>
        <v>24.202200000000001</v>
      </c>
      <c r="AJ221" s="124">
        <f t="shared" si="163"/>
        <v>206.9836</v>
      </c>
      <c r="AK221" s="124">
        <f t="shared" si="163"/>
        <v>193.57940000000002</v>
      </c>
      <c r="AL221" s="124">
        <f t="shared" si="163"/>
        <v>28.673999999999999</v>
      </c>
      <c r="AM221" s="124">
        <f t="shared" si="163"/>
        <v>222.2534</v>
      </c>
      <c r="AN221" s="124">
        <f t="shared" si="163"/>
        <v>206.04730000000001</v>
      </c>
      <c r="AO221" s="124">
        <f t="shared" si="163"/>
        <v>22.09</v>
      </c>
      <c r="AP221" s="124">
        <f t="shared" si="163"/>
        <v>228.13730000000001</v>
      </c>
      <c r="AQ221" s="124">
        <f t="shared" si="163"/>
        <v>204.34299999999999</v>
      </c>
      <c r="AR221" s="124">
        <f t="shared" si="163"/>
        <v>21.697600000000001</v>
      </c>
      <c r="AS221" s="124">
        <f t="shared" si="163"/>
        <v>226.04059999999998</v>
      </c>
      <c r="AT221" s="124">
        <f t="shared" si="163"/>
        <v>213.25369999999998</v>
      </c>
      <c r="AU221" s="124">
        <f t="shared" si="163"/>
        <v>27.42</v>
      </c>
      <c r="AV221" s="124">
        <f t="shared" si="163"/>
        <v>240.6737</v>
      </c>
      <c r="AW221" s="124">
        <f t="shared" si="163"/>
        <v>213.2037</v>
      </c>
      <c r="AX221" s="124">
        <f t="shared" si="163"/>
        <v>27.42</v>
      </c>
      <c r="AY221" s="124">
        <f t="shared" si="163"/>
        <v>240.62369999999999</v>
      </c>
      <c r="AZ221" s="124">
        <f t="shared" si="163"/>
        <v>282.21859999999998</v>
      </c>
      <c r="BA221" s="124">
        <f t="shared" si="163"/>
        <v>36.436</v>
      </c>
      <c r="BB221" s="124">
        <f t="shared" si="163"/>
        <v>318.65459999999996</v>
      </c>
      <c r="BC221" s="124">
        <f t="shared" si="163"/>
        <v>276.71950000000004</v>
      </c>
      <c r="BD221" s="124">
        <f t="shared" si="163"/>
        <v>36.2256</v>
      </c>
      <c r="BE221" s="124">
        <f t="shared" si="163"/>
        <v>312.94510000000002</v>
      </c>
      <c r="BF221" s="124">
        <f t="shared" si="163"/>
        <v>216.21850000000001</v>
      </c>
      <c r="BG221" s="124">
        <f t="shared" si="163"/>
        <v>40.585999999999999</v>
      </c>
      <c r="BH221" s="124">
        <f t="shared" si="163"/>
        <v>256.80449999999996</v>
      </c>
      <c r="BI221" s="124">
        <f t="shared" si="163"/>
        <v>393.73430000000002</v>
      </c>
      <c r="BJ221" s="124">
        <f t="shared" si="163"/>
        <v>41.03</v>
      </c>
      <c r="BK221" s="124">
        <f t="shared" si="163"/>
        <v>434.76430000000005</v>
      </c>
      <c r="BL221" s="124">
        <f t="shared" si="163"/>
        <v>387.97069999999997</v>
      </c>
      <c r="BM221" s="124">
        <f t="shared" si="163"/>
        <v>40.090000000000003</v>
      </c>
      <c r="BN221" s="124">
        <f t="shared" ref="BN221:CM221" si="164">SUM(BN172:BN220)</f>
        <v>428.0607</v>
      </c>
      <c r="BO221" s="124">
        <f t="shared" si="164"/>
        <v>393.51710000000003</v>
      </c>
      <c r="BP221" s="124">
        <f t="shared" si="164"/>
        <v>43.02</v>
      </c>
      <c r="BQ221" s="124">
        <f t="shared" si="164"/>
        <v>436.53710000000001</v>
      </c>
      <c r="BR221" s="124">
        <f t="shared" si="164"/>
        <v>366.93869999999998</v>
      </c>
      <c r="BS221" s="124">
        <f t="shared" si="164"/>
        <v>32.46</v>
      </c>
      <c r="BT221" s="124">
        <f t="shared" si="164"/>
        <v>399.39870000000002</v>
      </c>
      <c r="BU221" s="124">
        <f t="shared" si="164"/>
        <v>370.697</v>
      </c>
      <c r="BV221" s="124">
        <f t="shared" si="164"/>
        <v>31.8019</v>
      </c>
      <c r="BW221" s="124">
        <f t="shared" si="164"/>
        <v>402.49889999999999</v>
      </c>
      <c r="BX221" s="124">
        <f t="shared" si="164"/>
        <v>439.54109999999997</v>
      </c>
      <c r="BY221" s="124">
        <f t="shared" si="164"/>
        <v>45.19</v>
      </c>
      <c r="BZ221" s="124">
        <f t="shared" si="164"/>
        <v>484.73109999999997</v>
      </c>
      <c r="CA221" s="124">
        <f t="shared" si="164"/>
        <v>505.77779999999996</v>
      </c>
      <c r="CB221" s="124">
        <f t="shared" si="164"/>
        <v>49.070099999999996</v>
      </c>
      <c r="CC221" s="124">
        <f t="shared" si="164"/>
        <v>554.84789999999998</v>
      </c>
      <c r="CD221" s="124">
        <f>SUM(CD172:CD220)</f>
        <v>552.80309999999997</v>
      </c>
      <c r="CE221" s="124">
        <f t="shared" si="164"/>
        <v>41.2</v>
      </c>
      <c r="CF221" s="124">
        <f t="shared" si="164"/>
        <v>594.00310000000002</v>
      </c>
      <c r="CG221" s="124">
        <f t="shared" si="164"/>
        <v>551.21579999999983</v>
      </c>
      <c r="CH221" s="124">
        <f t="shared" si="164"/>
        <v>51.445100000000004</v>
      </c>
      <c r="CI221" s="124">
        <f t="shared" si="164"/>
        <v>602.66089999999997</v>
      </c>
      <c r="CJ221" s="124">
        <f t="shared" si="164"/>
        <v>627.1783999999999</v>
      </c>
      <c r="CK221" s="124">
        <f t="shared" si="164"/>
        <v>64.591000000000008</v>
      </c>
      <c r="CL221" s="124">
        <f t="shared" si="164"/>
        <v>691.76940000000002</v>
      </c>
      <c r="CM221" s="124">
        <f t="shared" si="164"/>
        <v>823.82420000000002</v>
      </c>
      <c r="CN221" s="124">
        <f>SUM(CN172:CN220)</f>
        <v>55.631</v>
      </c>
      <c r="CO221" s="124">
        <f t="shared" ref="CO221:CR221" si="165">SUM(CO172:CO220)</f>
        <v>879.4552000000001</v>
      </c>
      <c r="CP221" s="124">
        <f t="shared" si="165"/>
        <v>823.84420000000011</v>
      </c>
      <c r="CQ221" s="124">
        <f>SUM(CQ172:CQ220)</f>
        <v>55.631</v>
      </c>
      <c r="CR221" s="124">
        <f t="shared" si="165"/>
        <v>879.47520000000009</v>
      </c>
      <c r="GC221" s="120"/>
      <c r="GD221" s="120"/>
      <c r="GE221" s="120"/>
      <c r="GF221" s="120"/>
      <c r="GG221" s="120"/>
      <c r="GH221" s="120"/>
      <c r="GI221" s="120"/>
      <c r="GJ221" s="120"/>
      <c r="GK221" s="120"/>
      <c r="GL221" s="120"/>
      <c r="GM221" s="120"/>
      <c r="GN221" s="120"/>
      <c r="GO221" s="120"/>
      <c r="GP221" s="120"/>
      <c r="GQ221" s="120"/>
      <c r="GR221" s="120"/>
      <c r="GS221" s="120"/>
      <c r="GT221" s="120"/>
      <c r="GU221" s="120"/>
      <c r="GV221" s="120"/>
      <c r="GW221" s="120"/>
      <c r="GX221" s="120"/>
      <c r="GY221" s="120"/>
      <c r="GZ221" s="120"/>
      <c r="HA221" s="120"/>
      <c r="HB221" s="120"/>
      <c r="HC221" s="120"/>
      <c r="HD221" s="120"/>
      <c r="HE221" s="120"/>
      <c r="HF221" s="120"/>
      <c r="HG221" s="120"/>
      <c r="HH221" s="120"/>
      <c r="HI221" s="120"/>
      <c r="HJ221" s="120"/>
      <c r="HK221" s="120"/>
      <c r="HL221" s="120"/>
      <c r="HM221" s="120"/>
      <c r="HN221" s="120"/>
      <c r="HO221" s="120"/>
      <c r="HP221" s="120"/>
      <c r="HQ221" s="120"/>
      <c r="HR221" s="120"/>
      <c r="HS221" s="120"/>
      <c r="HT221" s="120"/>
      <c r="HU221" s="120"/>
      <c r="HV221" s="120"/>
      <c r="HW221" s="120"/>
      <c r="HX221" s="120"/>
      <c r="HY221" s="120"/>
      <c r="HZ221" s="120"/>
      <c r="IA221" s="120"/>
      <c r="IB221" s="120"/>
      <c r="IC221" s="120"/>
      <c r="ID221" s="120"/>
      <c r="IE221" s="120"/>
      <c r="IF221" s="120"/>
      <c r="IG221" s="120"/>
      <c r="IH221" s="120"/>
      <c r="II221" s="120"/>
      <c r="IJ221" s="120"/>
      <c r="IK221" s="120"/>
      <c r="IL221" s="120"/>
      <c r="IM221" s="120"/>
      <c r="IN221" s="120"/>
      <c r="IO221" s="120"/>
      <c r="IP221" s="120"/>
      <c r="IQ221" s="120"/>
      <c r="IR221" s="120"/>
      <c r="IS221" s="120"/>
      <c r="IT221" s="120"/>
      <c r="IU221" s="120"/>
      <c r="IV221" s="120"/>
      <c r="IW221" s="120"/>
      <c r="IX221" s="120"/>
      <c r="IY221" s="120"/>
      <c r="IZ221" s="120"/>
      <c r="JA221" s="120"/>
      <c r="JB221" s="120"/>
      <c r="JC221" s="120"/>
      <c r="JD221" s="120"/>
      <c r="JE221" s="120"/>
      <c r="JF221" s="120"/>
      <c r="JG221" s="120"/>
      <c r="JH221" s="120"/>
      <c r="JI221" s="120"/>
      <c r="JJ221" s="120"/>
      <c r="JK221" s="120"/>
      <c r="JL221" s="120"/>
      <c r="JM221" s="120"/>
      <c r="JN221" s="120"/>
      <c r="JO221" s="120"/>
      <c r="JP221" s="120"/>
      <c r="JQ221" s="120"/>
      <c r="JR221" s="120"/>
      <c r="JS221" s="120"/>
      <c r="JT221" s="120"/>
      <c r="JU221" s="120"/>
      <c r="JV221" s="120"/>
      <c r="JW221" s="120"/>
      <c r="JX221" s="120"/>
      <c r="JY221" s="120"/>
      <c r="JZ221" s="120"/>
      <c r="KA221" s="120"/>
      <c r="KB221" s="120"/>
      <c r="KC221" s="120"/>
      <c r="KD221" s="120"/>
      <c r="KE221" s="120"/>
      <c r="KF221" s="120"/>
      <c r="KG221" s="120"/>
      <c r="KH221" s="120"/>
      <c r="KI221" s="120"/>
      <c r="KJ221" s="120"/>
      <c r="KK221" s="120"/>
      <c r="KL221" s="120"/>
      <c r="KM221" s="120"/>
      <c r="KN221" s="120"/>
      <c r="KO221" s="120"/>
      <c r="KP221" s="120"/>
      <c r="KQ221" s="120"/>
      <c r="KR221" s="120"/>
      <c r="KS221" s="120"/>
      <c r="KT221" s="120"/>
      <c r="KU221" s="120"/>
      <c r="KV221" s="120"/>
      <c r="KW221" s="120"/>
      <c r="KX221" s="120"/>
      <c r="KY221" s="120"/>
      <c r="KZ221" s="120"/>
      <c r="LA221" s="120"/>
      <c r="LB221" s="120"/>
      <c r="LC221" s="120"/>
      <c r="LD221" s="120"/>
      <c r="LE221" s="120"/>
      <c r="LF221" s="120"/>
      <c r="LG221" s="120"/>
      <c r="LH221" s="120"/>
      <c r="LI221" s="120"/>
      <c r="LJ221" s="120"/>
      <c r="LK221" s="120"/>
      <c r="LL221" s="120"/>
      <c r="LM221" s="120"/>
      <c r="LN221" s="120"/>
      <c r="LO221" s="120"/>
      <c r="LP221" s="120"/>
      <c r="LQ221" s="120"/>
      <c r="LR221" s="120"/>
      <c r="LS221" s="120"/>
      <c r="LT221" s="120"/>
      <c r="LU221" s="120"/>
      <c r="LV221" s="120"/>
      <c r="LW221" s="120"/>
      <c r="LX221" s="120"/>
      <c r="LY221" s="120"/>
      <c r="LZ221" s="120"/>
      <c r="MA221" s="120"/>
      <c r="MB221" s="120"/>
      <c r="MC221" s="120"/>
      <c r="MD221" s="120"/>
      <c r="ME221" s="120"/>
      <c r="MF221" s="120"/>
      <c r="MG221" s="120"/>
      <c r="MH221" s="120"/>
      <c r="MI221" s="120"/>
      <c r="MJ221" s="120"/>
      <c r="MK221" s="120"/>
      <c r="ML221" s="120"/>
      <c r="MM221" s="120"/>
      <c r="MN221" s="120"/>
      <c r="MO221" s="120"/>
      <c r="MP221" s="120"/>
      <c r="MQ221" s="120"/>
      <c r="MR221" s="120"/>
      <c r="MS221" s="120"/>
      <c r="MT221" s="120"/>
      <c r="MU221" s="120"/>
      <c r="MV221" s="120"/>
      <c r="MW221" s="120"/>
      <c r="MX221" s="120"/>
      <c r="MY221" s="120"/>
      <c r="MZ221" s="120"/>
      <c r="NA221" s="120"/>
      <c r="NB221" s="120"/>
      <c r="NC221" s="120"/>
      <c r="ND221" s="120"/>
      <c r="NE221" s="120"/>
      <c r="NF221" s="120"/>
      <c r="NG221" s="120"/>
      <c r="NH221" s="120"/>
      <c r="NI221" s="120"/>
      <c r="NJ221" s="120"/>
      <c r="NK221" s="120"/>
      <c r="NL221" s="120"/>
      <c r="NM221" s="120"/>
      <c r="NN221" s="120"/>
      <c r="NO221" s="120"/>
      <c r="NP221" s="120"/>
      <c r="NQ221" s="120"/>
      <c r="NR221" s="120"/>
      <c r="NS221" s="120"/>
      <c r="NT221" s="120"/>
      <c r="NU221" s="120"/>
      <c r="NV221" s="120"/>
      <c r="NW221" s="120"/>
      <c r="NX221" s="120"/>
      <c r="NY221" s="120"/>
      <c r="NZ221" s="120"/>
      <c r="OA221" s="120"/>
      <c r="OB221" s="120"/>
      <c r="OC221" s="120"/>
      <c r="OD221" s="120"/>
      <c r="OE221" s="120"/>
      <c r="OF221" s="120"/>
      <c r="OG221" s="120"/>
      <c r="OH221" s="120"/>
      <c r="OI221" s="120"/>
      <c r="OJ221" s="120"/>
      <c r="OK221" s="120"/>
      <c r="OL221" s="120"/>
      <c r="OM221" s="120"/>
      <c r="ON221" s="120"/>
      <c r="OO221" s="120"/>
      <c r="OP221" s="120"/>
      <c r="OQ221" s="120"/>
      <c r="OR221" s="120"/>
      <c r="OS221" s="120"/>
      <c r="OT221" s="120"/>
      <c r="OU221" s="120"/>
      <c r="OV221" s="120"/>
      <c r="OW221" s="120"/>
      <c r="OX221" s="120"/>
      <c r="OY221" s="120"/>
      <c r="OZ221" s="120"/>
      <c r="PA221" s="120"/>
      <c r="PB221" s="120"/>
      <c r="PC221" s="120"/>
      <c r="PD221" s="120"/>
      <c r="PE221" s="120"/>
      <c r="PF221" s="120"/>
      <c r="PG221" s="120"/>
      <c r="PH221" s="120"/>
      <c r="PI221" s="120"/>
      <c r="PJ221" s="120"/>
      <c r="PK221" s="120"/>
      <c r="PL221" s="120"/>
      <c r="PM221" s="120"/>
      <c r="PN221" s="120"/>
      <c r="PO221" s="120"/>
      <c r="PP221" s="120"/>
      <c r="PQ221" s="120"/>
      <c r="PR221" s="120"/>
      <c r="PS221" s="120"/>
      <c r="PT221" s="120"/>
      <c r="PU221" s="120"/>
      <c r="PV221" s="120"/>
      <c r="PW221" s="120"/>
      <c r="PX221" s="120"/>
      <c r="PY221" s="120"/>
      <c r="PZ221" s="120"/>
      <c r="QA221" s="120"/>
      <c r="QB221" s="120"/>
      <c r="QC221" s="120"/>
      <c r="QD221" s="120"/>
      <c r="QE221" s="120"/>
      <c r="QF221" s="120"/>
      <c r="QG221" s="120"/>
      <c r="QH221" s="120"/>
      <c r="QI221" s="120"/>
      <c r="QJ221" s="120"/>
      <c r="QK221" s="120"/>
      <c r="QL221" s="120"/>
      <c r="QM221" s="120"/>
      <c r="QN221" s="120"/>
      <c r="QO221" s="120"/>
      <c r="QP221" s="120"/>
      <c r="QQ221" s="120"/>
      <c r="QR221" s="120"/>
      <c r="QS221" s="120"/>
      <c r="QT221" s="120"/>
      <c r="QU221" s="120"/>
      <c r="QV221" s="120"/>
      <c r="QW221" s="120"/>
      <c r="QX221" s="120"/>
      <c r="QY221" s="120"/>
      <c r="QZ221" s="120"/>
      <c r="RA221" s="120"/>
      <c r="RB221" s="120"/>
      <c r="RC221" s="120"/>
      <c r="RD221" s="120"/>
      <c r="RE221" s="120"/>
      <c r="RF221" s="120"/>
      <c r="RG221" s="120"/>
      <c r="RH221" s="120"/>
      <c r="RI221" s="120"/>
      <c r="RJ221" s="120"/>
      <c r="RK221" s="120"/>
      <c r="RL221" s="120"/>
      <c r="RM221" s="120"/>
      <c r="RN221" s="120"/>
      <c r="RO221" s="120"/>
      <c r="RP221" s="120"/>
      <c r="RQ221" s="120"/>
      <c r="RR221" s="120"/>
      <c r="RS221" s="120"/>
      <c r="RT221" s="120"/>
      <c r="RU221" s="120"/>
      <c r="RV221" s="120"/>
      <c r="RW221" s="120"/>
      <c r="RX221" s="120"/>
      <c r="RY221" s="120"/>
      <c r="RZ221" s="120"/>
      <c r="SA221" s="120"/>
      <c r="SB221" s="120"/>
      <c r="SC221" s="120"/>
      <c r="SD221" s="120"/>
      <c r="SE221" s="120"/>
      <c r="SF221" s="120"/>
      <c r="SG221" s="120"/>
      <c r="SH221" s="120"/>
      <c r="SI221" s="120"/>
      <c r="SJ221" s="120"/>
      <c r="SK221" s="120"/>
      <c r="SL221" s="120"/>
      <c r="SM221" s="120"/>
      <c r="SN221" s="120"/>
      <c r="SO221" s="120"/>
      <c r="SP221" s="120"/>
      <c r="SQ221" s="120"/>
      <c r="SR221" s="120"/>
      <c r="SS221" s="120"/>
      <c r="ST221" s="120"/>
      <c r="SU221" s="120"/>
      <c r="SV221" s="120"/>
      <c r="SW221" s="120"/>
      <c r="SX221" s="120"/>
      <c r="SY221" s="120"/>
      <c r="SZ221" s="120"/>
      <c r="TA221" s="120"/>
      <c r="TB221" s="120"/>
      <c r="TC221" s="120"/>
      <c r="TD221" s="120"/>
      <c r="TE221" s="120"/>
      <c r="TF221" s="120"/>
      <c r="TG221" s="120"/>
      <c r="TH221" s="120"/>
      <c r="TI221" s="120"/>
      <c r="TJ221" s="120"/>
      <c r="TK221" s="120"/>
      <c r="TL221" s="120"/>
      <c r="TM221" s="120"/>
      <c r="TN221" s="120"/>
      <c r="TO221" s="120"/>
      <c r="TP221" s="120"/>
      <c r="TQ221" s="120"/>
      <c r="TR221" s="120"/>
      <c r="TS221" s="120"/>
      <c r="TT221" s="120"/>
      <c r="TU221" s="120"/>
      <c r="TV221" s="120"/>
      <c r="TW221" s="120"/>
      <c r="TX221" s="120"/>
      <c r="TY221" s="120"/>
      <c r="TZ221" s="120"/>
      <c r="UA221" s="120"/>
      <c r="UB221" s="120"/>
      <c r="UC221" s="120"/>
      <c r="UD221" s="120"/>
      <c r="UE221" s="120"/>
      <c r="UF221" s="120"/>
      <c r="UG221" s="120"/>
    </row>
    <row r="222" spans="1:553" x14ac:dyDescent="0.25">
      <c r="A222" s="202" t="s">
        <v>267</v>
      </c>
      <c r="B222" s="121">
        <f t="shared" ref="B222:K222" si="166">SUM(B172:B177,B185:B203,B205:B206)</f>
        <v>12.1495</v>
      </c>
      <c r="C222" s="121">
        <f t="shared" si="166"/>
        <v>2.8241000000000001</v>
      </c>
      <c r="D222" s="121">
        <f t="shared" si="166"/>
        <v>14.973600000000003</v>
      </c>
      <c r="E222" s="121">
        <f t="shared" si="166"/>
        <v>13.875999999999998</v>
      </c>
      <c r="F222" s="121">
        <f t="shared" si="166"/>
        <v>5.2681999999999993</v>
      </c>
      <c r="G222" s="121">
        <f t="shared" si="166"/>
        <v>19.144199999999998</v>
      </c>
      <c r="H222" s="121">
        <f t="shared" si="166"/>
        <v>1.0421</v>
      </c>
      <c r="I222" s="121">
        <f t="shared" si="166"/>
        <v>14.157999999999999</v>
      </c>
      <c r="J222" s="121">
        <f t="shared" si="166"/>
        <v>8.1242000000000001</v>
      </c>
      <c r="K222" s="121">
        <f t="shared" si="166"/>
        <v>22.2822</v>
      </c>
      <c r="L222" s="121">
        <v>4.8807999999999998</v>
      </c>
      <c r="M222" s="124">
        <f t="shared" ref="M222:S222" si="167">SUM(M172:M177,M185:M203,M205:M206)</f>
        <v>13.614599999999999</v>
      </c>
      <c r="N222" s="124">
        <f t="shared" si="167"/>
        <v>3.6584000000000003</v>
      </c>
      <c r="O222" s="124">
        <f t="shared" si="167"/>
        <v>17.273</v>
      </c>
      <c r="P222" s="124">
        <f t="shared" si="167"/>
        <v>0</v>
      </c>
      <c r="Q222" s="121">
        <f t="shared" si="167"/>
        <v>12.6113</v>
      </c>
      <c r="R222" s="121">
        <f t="shared" si="167"/>
        <v>4.6242999999999999</v>
      </c>
      <c r="S222" s="121">
        <f t="shared" si="167"/>
        <v>17.6357</v>
      </c>
      <c r="T222" s="121">
        <v>1.0450999999999999</v>
      </c>
      <c r="U222" s="124">
        <f t="shared" ref="U222:BN222" si="168">SUM(U172:U177,U185:U203,U205:U206)</f>
        <v>13.2354</v>
      </c>
      <c r="V222" s="124">
        <f t="shared" si="168"/>
        <v>4.3407999999999998</v>
      </c>
      <c r="W222" s="124">
        <f t="shared" si="168"/>
        <v>17.5762</v>
      </c>
      <c r="X222" s="124">
        <f t="shared" si="168"/>
        <v>0.14229999999999998</v>
      </c>
      <c r="Y222" s="124">
        <f t="shared" si="168"/>
        <v>15.3224</v>
      </c>
      <c r="Z222" s="124">
        <f t="shared" si="168"/>
        <v>3.6122999999999998</v>
      </c>
      <c r="AA222" s="124">
        <f t="shared" si="168"/>
        <v>18.934700000000003</v>
      </c>
      <c r="AB222" s="124">
        <f t="shared" si="168"/>
        <v>15.6882</v>
      </c>
      <c r="AC222" s="124">
        <f t="shared" si="168"/>
        <v>0.627</v>
      </c>
      <c r="AD222" s="124">
        <f t="shared" si="168"/>
        <v>16.315200000000001</v>
      </c>
      <c r="AE222" s="124">
        <f>SUM(AE172:AE177,AE185:AE203,AE205:AE206)</f>
        <v>15.549299999999999</v>
      </c>
      <c r="AF222" s="124">
        <f t="shared" si="168"/>
        <v>0.627</v>
      </c>
      <c r="AG222" s="124">
        <f t="shared" si="168"/>
        <v>16.176300000000001</v>
      </c>
      <c r="AH222" s="124">
        <f t="shared" si="168"/>
        <v>13.228800000000001</v>
      </c>
      <c r="AI222" s="124">
        <f t="shared" si="168"/>
        <v>0.20219999999999999</v>
      </c>
      <c r="AJ222" s="124">
        <f t="shared" si="168"/>
        <v>13.431000000000003</v>
      </c>
      <c r="AK222" s="124">
        <f t="shared" si="168"/>
        <v>20.244700000000002</v>
      </c>
      <c r="AL222" s="124">
        <f t="shared" si="168"/>
        <v>1.254</v>
      </c>
      <c r="AM222" s="124">
        <f t="shared" si="168"/>
        <v>21.498699999999999</v>
      </c>
      <c r="AN222" s="124">
        <f t="shared" si="168"/>
        <v>19.4726</v>
      </c>
      <c r="AO222" s="124">
        <f t="shared" si="168"/>
        <v>0</v>
      </c>
      <c r="AP222" s="124">
        <f t="shared" si="168"/>
        <v>19.4726</v>
      </c>
      <c r="AQ222" s="124">
        <f t="shared" si="168"/>
        <v>18.561699999999998</v>
      </c>
      <c r="AR222" s="124">
        <f t="shared" si="168"/>
        <v>0</v>
      </c>
      <c r="AS222" s="124">
        <f t="shared" si="168"/>
        <v>18.561699999999998</v>
      </c>
      <c r="AT222" s="124">
        <f t="shared" si="168"/>
        <v>21.873600000000003</v>
      </c>
      <c r="AU222" s="124">
        <f t="shared" si="168"/>
        <v>0</v>
      </c>
      <c r="AV222" s="124">
        <f t="shared" si="168"/>
        <v>21.873600000000003</v>
      </c>
      <c r="AW222" s="124">
        <f t="shared" si="168"/>
        <v>21.823600000000003</v>
      </c>
      <c r="AX222" s="124">
        <f t="shared" si="168"/>
        <v>0</v>
      </c>
      <c r="AY222" s="124">
        <f t="shared" si="168"/>
        <v>21.823600000000003</v>
      </c>
      <c r="AZ222" s="124">
        <f t="shared" si="168"/>
        <v>20.291500000000003</v>
      </c>
      <c r="BA222" s="124">
        <f t="shared" si="168"/>
        <v>0</v>
      </c>
      <c r="BB222" s="124">
        <f t="shared" si="168"/>
        <v>20.291500000000003</v>
      </c>
      <c r="BC222" s="124">
        <f t="shared" si="168"/>
        <v>17.551699999999997</v>
      </c>
      <c r="BD222" s="124">
        <f t="shared" si="168"/>
        <v>0</v>
      </c>
      <c r="BE222" s="124">
        <f t="shared" si="168"/>
        <v>17.551699999999997</v>
      </c>
      <c r="BF222" s="124">
        <f t="shared" si="168"/>
        <v>21.880300000000002</v>
      </c>
      <c r="BG222" s="124">
        <f t="shared" si="168"/>
        <v>0</v>
      </c>
      <c r="BH222" s="124">
        <f t="shared" si="168"/>
        <v>21.880300000000002</v>
      </c>
      <c r="BI222" s="124">
        <f t="shared" si="168"/>
        <v>18.084299999999999</v>
      </c>
      <c r="BJ222" s="124">
        <f t="shared" si="168"/>
        <v>0</v>
      </c>
      <c r="BK222" s="124">
        <f t="shared" si="168"/>
        <v>18.084299999999999</v>
      </c>
      <c r="BL222" s="124">
        <f t="shared" si="168"/>
        <v>17.270800000000001</v>
      </c>
      <c r="BM222" s="124">
        <f t="shared" si="168"/>
        <v>0</v>
      </c>
      <c r="BN222" s="124">
        <f t="shared" si="168"/>
        <v>17.270800000000001</v>
      </c>
      <c r="BO222" s="124">
        <f>SUM(BO172:BO177,BO185:BO203,BO205:BO206)</f>
        <v>13.006500000000001</v>
      </c>
      <c r="BP222" s="124">
        <f>SUM(BP172:BP177,BP185:BP203,BP205:BP206)</f>
        <v>0</v>
      </c>
      <c r="BQ222" s="124">
        <f>SUM(BQ172:BQ177,BQ185:BQ203,BQ205:BQ206)</f>
        <v>13.006500000000001</v>
      </c>
      <c r="BR222" s="124">
        <f>SUM(BR172:BR177,BR185:BR203,BR205:BR206)</f>
        <v>12.6081</v>
      </c>
      <c r="BS222" s="124">
        <f t="shared" ref="BS222:CN222" si="169">SUM(BS172:BS177,BS185:BS203,BS205:BS206)</f>
        <v>0</v>
      </c>
      <c r="BT222" s="124">
        <f t="shared" si="169"/>
        <v>12.6081</v>
      </c>
      <c r="BU222" s="124">
        <f t="shared" si="169"/>
        <v>11.6814</v>
      </c>
      <c r="BV222" s="124">
        <f t="shared" si="169"/>
        <v>0</v>
      </c>
      <c r="BW222" s="124">
        <f t="shared" si="169"/>
        <v>11.6814</v>
      </c>
      <c r="BX222" s="124">
        <f t="shared" si="169"/>
        <v>17.808</v>
      </c>
      <c r="BY222" s="124">
        <f t="shared" si="169"/>
        <v>0</v>
      </c>
      <c r="BZ222" s="124">
        <f t="shared" si="169"/>
        <v>17.808</v>
      </c>
      <c r="CA222" s="124">
        <f t="shared" si="169"/>
        <v>16.4041</v>
      </c>
      <c r="CB222" s="124">
        <f t="shared" si="169"/>
        <v>0</v>
      </c>
      <c r="CC222" s="124">
        <f t="shared" si="169"/>
        <v>16.4041</v>
      </c>
      <c r="CD222" s="124">
        <f>SUM(CD172:CD177,CD185:CD203,CD205:CD206)</f>
        <v>15.4529</v>
      </c>
      <c r="CE222" s="124">
        <f t="shared" si="169"/>
        <v>0</v>
      </c>
      <c r="CF222" s="124">
        <f t="shared" si="169"/>
        <v>15.4529</v>
      </c>
      <c r="CG222" s="124">
        <f t="shared" si="169"/>
        <v>18.7959</v>
      </c>
      <c r="CH222" s="124">
        <f t="shared" si="169"/>
        <v>1E-4</v>
      </c>
      <c r="CI222" s="124">
        <f t="shared" si="169"/>
        <v>18.795999999999999</v>
      </c>
      <c r="CJ222" s="124">
        <f t="shared" si="169"/>
        <v>16.956599999999998</v>
      </c>
      <c r="CK222" s="124">
        <f t="shared" si="169"/>
        <v>0.75600000000000001</v>
      </c>
      <c r="CL222" s="124">
        <f t="shared" si="169"/>
        <v>17.712599999999998</v>
      </c>
      <c r="CM222" s="124">
        <f t="shared" si="169"/>
        <v>118.79989999999999</v>
      </c>
      <c r="CN222" s="124">
        <f t="shared" si="169"/>
        <v>0.90100000000000002</v>
      </c>
      <c r="CO222" s="124">
        <f>SUM(CO172:CO177,CO185:CO203,CO205:CO206)</f>
        <v>119.70089999999999</v>
      </c>
      <c r="CP222" s="124">
        <f>SUM(CP172:CP177,CP185:CP203,CP205:CP206)</f>
        <v>118.81989999999999</v>
      </c>
      <c r="CQ222" s="124">
        <f t="shared" ref="CQ222:CR222" si="170">SUM(CQ172:CQ177,CQ185:CQ203,CQ205:CQ206)</f>
        <v>0.90100000000000002</v>
      </c>
      <c r="CR222" s="124">
        <f t="shared" si="170"/>
        <v>119.72089999999999</v>
      </c>
      <c r="GC222" s="120"/>
      <c r="GD222" s="120"/>
      <c r="GE222" s="120"/>
      <c r="GF222" s="120"/>
      <c r="GG222" s="120"/>
      <c r="GH222" s="120"/>
      <c r="GI222" s="120"/>
      <c r="GJ222" s="120"/>
      <c r="GK222" s="120"/>
      <c r="GL222" s="120"/>
      <c r="GM222" s="120"/>
      <c r="GN222" s="120"/>
      <c r="GO222" s="120"/>
      <c r="GP222" s="120"/>
      <c r="GQ222" s="120"/>
      <c r="GR222" s="120"/>
      <c r="GS222" s="120"/>
      <c r="GT222" s="120"/>
      <c r="GU222" s="120"/>
      <c r="GV222" s="120"/>
      <c r="GW222" s="120"/>
      <c r="GX222" s="120"/>
      <c r="GY222" s="120"/>
      <c r="GZ222" s="120"/>
      <c r="HA222" s="120"/>
      <c r="HB222" s="120"/>
      <c r="HC222" s="120"/>
      <c r="HD222" s="120"/>
      <c r="HE222" s="120"/>
      <c r="HF222" s="120"/>
      <c r="HG222" s="120"/>
      <c r="HH222" s="120"/>
      <c r="HI222" s="120"/>
      <c r="HJ222" s="120"/>
      <c r="HK222" s="120"/>
      <c r="HL222" s="120"/>
      <c r="HM222" s="120"/>
      <c r="HN222" s="120"/>
      <c r="HO222" s="120"/>
      <c r="HP222" s="120"/>
      <c r="HQ222" s="120"/>
      <c r="HR222" s="120"/>
      <c r="HS222" s="120"/>
      <c r="HT222" s="120"/>
      <c r="HU222" s="120"/>
      <c r="HV222" s="120"/>
      <c r="HW222" s="120"/>
      <c r="HX222" s="120"/>
      <c r="HY222" s="120"/>
      <c r="HZ222" s="120"/>
      <c r="IA222" s="120"/>
      <c r="IB222" s="120"/>
      <c r="IC222" s="120"/>
      <c r="ID222" s="120"/>
      <c r="IE222" s="120"/>
      <c r="IF222" s="120"/>
      <c r="IG222" s="120"/>
      <c r="IH222" s="120"/>
      <c r="II222" s="120"/>
      <c r="IJ222" s="120"/>
      <c r="IK222" s="120"/>
      <c r="IL222" s="120"/>
      <c r="IM222" s="120"/>
      <c r="IN222" s="120"/>
      <c r="IO222" s="120"/>
      <c r="IP222" s="120"/>
      <c r="IQ222" s="120"/>
      <c r="IR222" s="120"/>
      <c r="IS222" s="120"/>
      <c r="IT222" s="120"/>
      <c r="IU222" s="120"/>
      <c r="IV222" s="120"/>
      <c r="IW222" s="120"/>
      <c r="IX222" s="120"/>
      <c r="IY222" s="120"/>
      <c r="IZ222" s="120"/>
      <c r="JA222" s="120"/>
      <c r="JB222" s="120"/>
      <c r="JC222" s="120"/>
      <c r="JD222" s="120"/>
      <c r="JE222" s="120"/>
      <c r="JF222" s="120"/>
      <c r="JG222" s="120"/>
      <c r="JH222" s="120"/>
      <c r="JI222" s="120"/>
      <c r="JJ222" s="120"/>
      <c r="JK222" s="120"/>
      <c r="JL222" s="120"/>
      <c r="JM222" s="120"/>
      <c r="JN222" s="120"/>
      <c r="JO222" s="120"/>
      <c r="JP222" s="120"/>
      <c r="JQ222" s="120"/>
      <c r="JR222" s="120"/>
      <c r="JS222" s="120"/>
      <c r="JT222" s="120"/>
      <c r="JU222" s="120"/>
      <c r="JV222" s="120"/>
      <c r="JW222" s="120"/>
      <c r="JX222" s="120"/>
      <c r="JY222" s="120"/>
      <c r="JZ222" s="120"/>
      <c r="KA222" s="120"/>
      <c r="KB222" s="120"/>
      <c r="KC222" s="120"/>
      <c r="KD222" s="120"/>
      <c r="KE222" s="120"/>
      <c r="KF222" s="120"/>
      <c r="KG222" s="120"/>
      <c r="KH222" s="120"/>
      <c r="KI222" s="120"/>
      <c r="KJ222" s="120"/>
      <c r="KK222" s="120"/>
      <c r="KL222" s="120"/>
      <c r="KM222" s="120"/>
      <c r="KN222" s="120"/>
      <c r="KO222" s="120"/>
      <c r="KP222" s="120"/>
      <c r="KQ222" s="120"/>
      <c r="KR222" s="120"/>
      <c r="KS222" s="120"/>
      <c r="KT222" s="120"/>
      <c r="KU222" s="120"/>
      <c r="KV222" s="120"/>
      <c r="KW222" s="120"/>
      <c r="KX222" s="120"/>
      <c r="KY222" s="120"/>
      <c r="KZ222" s="120"/>
      <c r="LA222" s="120"/>
      <c r="LB222" s="120"/>
      <c r="LC222" s="120"/>
      <c r="LD222" s="120"/>
      <c r="LE222" s="120"/>
      <c r="LF222" s="120"/>
      <c r="LG222" s="120"/>
      <c r="LH222" s="120"/>
      <c r="LI222" s="120"/>
      <c r="LJ222" s="120"/>
      <c r="LK222" s="120"/>
      <c r="LL222" s="120"/>
      <c r="LM222" s="120"/>
      <c r="LN222" s="120"/>
      <c r="LO222" s="120"/>
      <c r="LP222" s="120"/>
      <c r="LQ222" s="120"/>
      <c r="LR222" s="120"/>
      <c r="LS222" s="120"/>
      <c r="LT222" s="120"/>
      <c r="LU222" s="120"/>
      <c r="LV222" s="120"/>
      <c r="LW222" s="120"/>
      <c r="LX222" s="120"/>
      <c r="LY222" s="120"/>
      <c r="LZ222" s="120"/>
      <c r="MA222" s="120"/>
      <c r="MB222" s="120"/>
      <c r="MC222" s="120"/>
      <c r="MD222" s="120"/>
      <c r="ME222" s="120"/>
      <c r="MF222" s="120"/>
      <c r="MG222" s="120"/>
      <c r="MH222" s="120"/>
      <c r="MI222" s="120"/>
      <c r="MJ222" s="120"/>
      <c r="MK222" s="120"/>
      <c r="ML222" s="120"/>
      <c r="MM222" s="120"/>
      <c r="MN222" s="120"/>
      <c r="MO222" s="120"/>
      <c r="MP222" s="120"/>
      <c r="MQ222" s="120"/>
      <c r="MR222" s="120"/>
      <c r="MS222" s="120"/>
      <c r="MT222" s="120"/>
      <c r="MU222" s="120"/>
      <c r="MV222" s="120"/>
      <c r="MW222" s="120"/>
      <c r="MX222" s="120"/>
      <c r="MY222" s="120"/>
      <c r="MZ222" s="120"/>
      <c r="NA222" s="120"/>
      <c r="NB222" s="120"/>
      <c r="NC222" s="120"/>
      <c r="ND222" s="120"/>
      <c r="NE222" s="120"/>
      <c r="NF222" s="120"/>
      <c r="NG222" s="120"/>
      <c r="NH222" s="120"/>
      <c r="NI222" s="120"/>
      <c r="NJ222" s="120"/>
      <c r="NK222" s="120"/>
      <c r="NL222" s="120"/>
      <c r="NM222" s="120"/>
      <c r="NN222" s="120"/>
      <c r="NO222" s="120"/>
      <c r="NP222" s="120"/>
      <c r="NQ222" s="120"/>
      <c r="NR222" s="120"/>
      <c r="NS222" s="120"/>
      <c r="NT222" s="120"/>
      <c r="NU222" s="120"/>
      <c r="NV222" s="120"/>
      <c r="NW222" s="120"/>
      <c r="NX222" s="120"/>
      <c r="NY222" s="120"/>
      <c r="NZ222" s="120"/>
      <c r="OA222" s="120"/>
      <c r="OB222" s="120"/>
      <c r="OC222" s="120"/>
      <c r="OD222" s="120"/>
      <c r="OE222" s="120"/>
      <c r="OF222" s="120"/>
      <c r="OG222" s="120"/>
      <c r="OH222" s="120"/>
      <c r="OI222" s="120"/>
      <c r="OJ222" s="120"/>
      <c r="OK222" s="120"/>
      <c r="OL222" s="120"/>
      <c r="OM222" s="120"/>
      <c r="ON222" s="120"/>
      <c r="OO222" s="120"/>
      <c r="OP222" s="120"/>
      <c r="OQ222" s="120"/>
      <c r="OR222" s="120"/>
      <c r="OS222" s="120"/>
      <c r="OT222" s="120"/>
      <c r="OU222" s="120"/>
      <c r="OV222" s="120"/>
      <c r="OW222" s="120"/>
      <c r="OX222" s="120"/>
      <c r="OY222" s="120"/>
      <c r="OZ222" s="120"/>
      <c r="PA222" s="120"/>
      <c r="PB222" s="120"/>
      <c r="PC222" s="120"/>
      <c r="PD222" s="120"/>
      <c r="PE222" s="120"/>
      <c r="PF222" s="120"/>
      <c r="PG222" s="120"/>
      <c r="PH222" s="120"/>
      <c r="PI222" s="120"/>
      <c r="PJ222" s="120"/>
      <c r="PK222" s="120"/>
      <c r="PL222" s="120"/>
      <c r="PM222" s="120"/>
      <c r="PN222" s="120"/>
      <c r="PO222" s="120"/>
      <c r="PP222" s="120"/>
      <c r="PQ222" s="120"/>
      <c r="PR222" s="120"/>
      <c r="PS222" s="120"/>
      <c r="PT222" s="120"/>
      <c r="PU222" s="120"/>
      <c r="PV222" s="120"/>
      <c r="PW222" s="120"/>
      <c r="PX222" s="120"/>
      <c r="PY222" s="120"/>
      <c r="PZ222" s="120"/>
      <c r="QA222" s="120"/>
      <c r="QB222" s="120"/>
      <c r="QC222" s="120"/>
      <c r="QD222" s="120"/>
      <c r="QE222" s="120"/>
      <c r="QF222" s="120"/>
      <c r="QG222" s="120"/>
      <c r="QH222" s="120"/>
      <c r="QI222" s="120"/>
      <c r="QJ222" s="120"/>
      <c r="QK222" s="120"/>
      <c r="QL222" s="120"/>
      <c r="QM222" s="120"/>
      <c r="QN222" s="120"/>
      <c r="QO222" s="120"/>
      <c r="QP222" s="120"/>
      <c r="QQ222" s="120"/>
      <c r="QR222" s="120"/>
      <c r="QS222" s="120"/>
      <c r="QT222" s="120"/>
      <c r="QU222" s="120"/>
      <c r="QV222" s="120"/>
      <c r="QW222" s="120"/>
      <c r="QX222" s="120"/>
      <c r="QY222" s="120"/>
      <c r="QZ222" s="120"/>
      <c r="RA222" s="120"/>
      <c r="RB222" s="120"/>
      <c r="RC222" s="120"/>
      <c r="RD222" s="120"/>
      <c r="RE222" s="120"/>
      <c r="RF222" s="120"/>
      <c r="RG222" s="120"/>
      <c r="RH222" s="120"/>
      <c r="RI222" s="120"/>
      <c r="RJ222" s="120"/>
      <c r="RK222" s="120"/>
      <c r="RL222" s="120"/>
      <c r="RM222" s="120"/>
      <c r="RN222" s="120"/>
      <c r="RO222" s="120"/>
      <c r="RP222" s="120"/>
      <c r="RQ222" s="120"/>
      <c r="RR222" s="120"/>
      <c r="RS222" s="120"/>
      <c r="RT222" s="120"/>
      <c r="RU222" s="120"/>
      <c r="RV222" s="120"/>
      <c r="RW222" s="120"/>
      <c r="RX222" s="120"/>
      <c r="RY222" s="120"/>
      <c r="RZ222" s="120"/>
      <c r="SA222" s="120"/>
      <c r="SB222" s="120"/>
      <c r="SC222" s="120"/>
      <c r="SD222" s="120"/>
      <c r="SE222" s="120"/>
      <c r="SF222" s="120"/>
      <c r="SG222" s="120"/>
      <c r="SH222" s="120"/>
      <c r="SI222" s="120"/>
      <c r="SJ222" s="120"/>
      <c r="SK222" s="120"/>
      <c r="SL222" s="120"/>
      <c r="SM222" s="120"/>
      <c r="SN222" s="120"/>
      <c r="SO222" s="120"/>
      <c r="SP222" s="120"/>
      <c r="SQ222" s="120"/>
      <c r="SR222" s="120"/>
      <c r="SS222" s="120"/>
      <c r="ST222" s="120"/>
      <c r="SU222" s="120"/>
      <c r="SV222" s="120"/>
      <c r="SW222" s="120"/>
      <c r="SX222" s="120"/>
      <c r="SY222" s="120"/>
      <c r="SZ222" s="120"/>
      <c r="TA222" s="120"/>
      <c r="TB222" s="120"/>
      <c r="TC222" s="120"/>
      <c r="TD222" s="120"/>
      <c r="TE222" s="120"/>
      <c r="TF222" s="120"/>
      <c r="TG222" s="120"/>
      <c r="TH222" s="120"/>
      <c r="TI222" s="120"/>
      <c r="TJ222" s="120"/>
      <c r="TK222" s="120"/>
      <c r="TL222" s="120"/>
      <c r="TM222" s="120"/>
      <c r="TN222" s="120"/>
      <c r="TO222" s="120"/>
      <c r="TP222" s="120"/>
      <c r="TQ222" s="120"/>
      <c r="TR222" s="120"/>
      <c r="TS222" s="120"/>
      <c r="TT222" s="120"/>
      <c r="TU222" s="120"/>
      <c r="TV222" s="120"/>
      <c r="TW222" s="120"/>
      <c r="TX222" s="120"/>
      <c r="TY222" s="120"/>
      <c r="TZ222" s="120"/>
      <c r="UA222" s="120"/>
      <c r="UB222" s="120"/>
      <c r="UC222" s="120"/>
      <c r="UD222" s="120"/>
      <c r="UE222" s="120"/>
      <c r="UF222" s="120"/>
      <c r="UG222" s="120"/>
    </row>
    <row r="223" spans="1:553" ht="20.25" x14ac:dyDescent="0.25">
      <c r="A223" s="203" t="s">
        <v>284</v>
      </c>
      <c r="B223" s="121">
        <f t="shared" ref="B223:K223" si="171">B90+B107+B204</f>
        <v>0</v>
      </c>
      <c r="C223" s="121">
        <f t="shared" si="171"/>
        <v>158.25310000000002</v>
      </c>
      <c r="D223" s="121">
        <f t="shared" si="171"/>
        <v>158.25310000000002</v>
      </c>
      <c r="E223" s="121">
        <f t="shared" si="171"/>
        <v>30</v>
      </c>
      <c r="F223" s="121">
        <f t="shared" si="171"/>
        <v>141.1317</v>
      </c>
      <c r="G223" s="121">
        <f t="shared" si="171"/>
        <v>171.1317</v>
      </c>
      <c r="H223" s="121">
        <f t="shared" si="171"/>
        <v>0</v>
      </c>
      <c r="I223" s="121">
        <f t="shared" si="171"/>
        <v>0</v>
      </c>
      <c r="J223" s="121">
        <f t="shared" si="171"/>
        <v>171.1317</v>
      </c>
      <c r="K223" s="121">
        <f t="shared" si="171"/>
        <v>171.1317</v>
      </c>
      <c r="L223" s="121">
        <v>0</v>
      </c>
      <c r="M223" s="124">
        <f t="shared" ref="M223:S223" si="172">M90+M107+M204</f>
        <v>0</v>
      </c>
      <c r="N223" s="124">
        <f t="shared" si="172"/>
        <v>161.45490000000001</v>
      </c>
      <c r="O223" s="124">
        <f t="shared" si="172"/>
        <v>161.45490000000001</v>
      </c>
      <c r="P223" s="124">
        <f t="shared" si="172"/>
        <v>0</v>
      </c>
      <c r="Q223" s="121">
        <f t="shared" si="172"/>
        <v>0</v>
      </c>
      <c r="R223" s="121">
        <f t="shared" si="172"/>
        <v>131.13569999999999</v>
      </c>
      <c r="S223" s="121">
        <f t="shared" si="172"/>
        <v>171.1317</v>
      </c>
      <c r="T223" s="121">
        <v>0</v>
      </c>
      <c r="U223" s="124">
        <f t="shared" ref="U223:AY223" si="173">U90+U107+U204</f>
        <v>25</v>
      </c>
      <c r="V223" s="124">
        <f t="shared" si="173"/>
        <v>175</v>
      </c>
      <c r="W223" s="124">
        <f t="shared" si="173"/>
        <v>200</v>
      </c>
      <c r="X223" s="124">
        <f t="shared" si="173"/>
        <v>0</v>
      </c>
      <c r="Y223" s="124">
        <f t="shared" si="173"/>
        <v>0</v>
      </c>
      <c r="Z223" s="124">
        <f t="shared" si="173"/>
        <v>199.98220000000001</v>
      </c>
      <c r="AA223" s="124">
        <f t="shared" si="173"/>
        <v>199.98220000000001</v>
      </c>
      <c r="AB223" s="124">
        <f t="shared" si="173"/>
        <v>200</v>
      </c>
      <c r="AC223" s="124">
        <f t="shared" si="173"/>
        <v>0</v>
      </c>
      <c r="AD223" s="124">
        <f>AD90+AD107+AD204</f>
        <v>200</v>
      </c>
      <c r="AE223" s="124">
        <f>AE90+AE107+AE204</f>
        <v>228</v>
      </c>
      <c r="AF223" s="124">
        <f t="shared" si="173"/>
        <v>0</v>
      </c>
      <c r="AG223" s="124">
        <f t="shared" si="173"/>
        <v>228</v>
      </c>
      <c r="AH223" s="124">
        <f t="shared" si="173"/>
        <v>227.99979999999999</v>
      </c>
      <c r="AI223" s="124">
        <f t="shared" si="173"/>
        <v>0</v>
      </c>
      <c r="AJ223" s="124">
        <f t="shared" si="173"/>
        <v>227.99979999999999</v>
      </c>
      <c r="AK223" s="124">
        <f t="shared" si="173"/>
        <v>203</v>
      </c>
      <c r="AL223" s="124">
        <f t="shared" si="173"/>
        <v>0</v>
      </c>
      <c r="AM223" s="124">
        <f t="shared" si="173"/>
        <v>203</v>
      </c>
      <c r="AN223" s="124">
        <f t="shared" si="173"/>
        <v>260</v>
      </c>
      <c r="AO223" s="124">
        <f t="shared" si="173"/>
        <v>0</v>
      </c>
      <c r="AP223" s="124">
        <f t="shared" si="173"/>
        <v>260</v>
      </c>
      <c r="AQ223" s="124">
        <f t="shared" si="173"/>
        <v>259.77440000000001</v>
      </c>
      <c r="AR223" s="124">
        <f t="shared" si="173"/>
        <v>0</v>
      </c>
      <c r="AS223" s="124">
        <f t="shared" si="173"/>
        <v>259.77440000000001</v>
      </c>
      <c r="AT223" s="124">
        <f t="shared" si="173"/>
        <v>200</v>
      </c>
      <c r="AU223" s="124">
        <f t="shared" si="173"/>
        <v>0</v>
      </c>
      <c r="AV223" s="124">
        <f t="shared" si="173"/>
        <v>200</v>
      </c>
      <c r="AW223" s="124">
        <f t="shared" si="173"/>
        <v>260</v>
      </c>
      <c r="AX223" s="124">
        <f t="shared" si="173"/>
        <v>0</v>
      </c>
      <c r="AY223" s="124">
        <f t="shared" si="173"/>
        <v>260</v>
      </c>
      <c r="AZ223" s="124">
        <f t="shared" ref="AZ223:CE223" si="174">AZ90+AZ107+AZ204</f>
        <v>362.83449999999999</v>
      </c>
      <c r="BA223" s="124">
        <f t="shared" si="174"/>
        <v>0</v>
      </c>
      <c r="BB223" s="124">
        <f t="shared" si="174"/>
        <v>362.83449999999999</v>
      </c>
      <c r="BC223" s="124">
        <f t="shared" si="174"/>
        <v>357.27370000000002</v>
      </c>
      <c r="BD223" s="124">
        <f t="shared" si="174"/>
        <v>0</v>
      </c>
      <c r="BE223" s="124">
        <f t="shared" si="174"/>
        <v>357.27370000000002</v>
      </c>
      <c r="BF223" s="124">
        <f t="shared" si="174"/>
        <v>260</v>
      </c>
      <c r="BG223" s="124">
        <f t="shared" si="174"/>
        <v>0</v>
      </c>
      <c r="BH223" s="124">
        <f t="shared" si="174"/>
        <v>260</v>
      </c>
      <c r="BI223" s="124">
        <f t="shared" si="174"/>
        <v>570.98270000000002</v>
      </c>
      <c r="BJ223" s="124">
        <f t="shared" si="174"/>
        <v>0</v>
      </c>
      <c r="BK223" s="124">
        <f t="shared" si="174"/>
        <v>570.98270000000002</v>
      </c>
      <c r="BL223" s="124">
        <f t="shared" si="174"/>
        <v>565.83259999999996</v>
      </c>
      <c r="BM223" s="124">
        <f t="shared" si="174"/>
        <v>0</v>
      </c>
      <c r="BN223" s="124">
        <f t="shared" si="174"/>
        <v>565.83259999999996</v>
      </c>
      <c r="BO223" s="124">
        <f t="shared" si="174"/>
        <v>550</v>
      </c>
      <c r="BP223" s="124">
        <f t="shared" si="174"/>
        <v>0</v>
      </c>
      <c r="BQ223" s="124">
        <f t="shared" si="174"/>
        <v>550</v>
      </c>
      <c r="BR223" s="124">
        <f t="shared" si="174"/>
        <v>550</v>
      </c>
      <c r="BS223" s="124">
        <f t="shared" si="174"/>
        <v>0</v>
      </c>
      <c r="BT223" s="124">
        <f t="shared" si="174"/>
        <v>550</v>
      </c>
      <c r="BU223" s="124">
        <f t="shared" si="174"/>
        <v>547.53240000000005</v>
      </c>
      <c r="BV223" s="124">
        <f t="shared" si="174"/>
        <v>0</v>
      </c>
      <c r="BW223" s="124">
        <f t="shared" si="174"/>
        <v>547.53240000000005</v>
      </c>
      <c r="BX223" s="124">
        <f t="shared" si="174"/>
        <v>580</v>
      </c>
      <c r="BY223" s="124">
        <f t="shared" si="174"/>
        <v>0</v>
      </c>
      <c r="BZ223" s="124">
        <f t="shared" si="174"/>
        <v>580</v>
      </c>
      <c r="CA223" s="124">
        <f t="shared" si="174"/>
        <v>700</v>
      </c>
      <c r="CB223" s="124">
        <f t="shared" si="174"/>
        <v>0</v>
      </c>
      <c r="CC223" s="124">
        <f t="shared" si="174"/>
        <v>700</v>
      </c>
      <c r="CD223" s="124">
        <f t="shared" si="174"/>
        <v>747.90210000000002</v>
      </c>
      <c r="CE223" s="124">
        <f t="shared" si="174"/>
        <v>0</v>
      </c>
      <c r="CF223" s="124">
        <f t="shared" ref="CF223:CO223" si="175">CF90+CF107+CF204</f>
        <v>747.90210000000002</v>
      </c>
      <c r="CG223" s="124">
        <f t="shared" si="175"/>
        <v>754.5</v>
      </c>
      <c r="CH223" s="124">
        <f t="shared" si="175"/>
        <v>0</v>
      </c>
      <c r="CI223" s="124">
        <f t="shared" si="175"/>
        <v>754.5</v>
      </c>
      <c r="CJ223" s="124">
        <f t="shared" si="175"/>
        <v>960</v>
      </c>
      <c r="CK223" s="124">
        <f t="shared" si="175"/>
        <v>0</v>
      </c>
      <c r="CL223" s="124">
        <f t="shared" si="175"/>
        <v>960</v>
      </c>
      <c r="CM223" s="124">
        <f t="shared" si="175"/>
        <v>1110</v>
      </c>
      <c r="CN223" s="124">
        <f t="shared" si="175"/>
        <v>0</v>
      </c>
      <c r="CO223" s="124">
        <f t="shared" si="175"/>
        <v>1110</v>
      </c>
      <c r="CP223" s="124">
        <f>CP90+CP107+CP204</f>
        <v>1110</v>
      </c>
      <c r="CQ223" s="124">
        <f t="shared" ref="CQ223:CR223" si="176">CQ90+CQ107+CQ204</f>
        <v>0</v>
      </c>
      <c r="CR223" s="124">
        <f t="shared" si="176"/>
        <v>1110</v>
      </c>
      <c r="GC223" s="120"/>
      <c r="GD223" s="120"/>
      <c r="GE223" s="120"/>
      <c r="GF223" s="120"/>
      <c r="GG223" s="120"/>
      <c r="GH223" s="120"/>
      <c r="GI223" s="120"/>
      <c r="GJ223" s="120"/>
      <c r="GK223" s="120"/>
      <c r="GL223" s="120"/>
      <c r="GM223" s="120"/>
      <c r="GN223" s="120"/>
      <c r="GO223" s="120"/>
      <c r="GP223" s="120"/>
      <c r="GQ223" s="120"/>
      <c r="GR223" s="120"/>
      <c r="GS223" s="120"/>
      <c r="GT223" s="120"/>
      <c r="GU223" s="120"/>
      <c r="GV223" s="120"/>
      <c r="GW223" s="120"/>
      <c r="GX223" s="120"/>
      <c r="GY223" s="120"/>
      <c r="GZ223" s="120"/>
      <c r="HA223" s="120"/>
      <c r="HB223" s="120"/>
      <c r="HC223" s="120"/>
      <c r="HD223" s="120"/>
      <c r="HE223" s="120"/>
      <c r="HF223" s="120"/>
      <c r="HG223" s="120"/>
      <c r="HH223" s="120"/>
      <c r="HI223" s="120"/>
      <c r="HJ223" s="120"/>
      <c r="HK223" s="120"/>
      <c r="HL223" s="120"/>
      <c r="HM223" s="120"/>
      <c r="HN223" s="120"/>
      <c r="HO223" s="120"/>
      <c r="HP223" s="120"/>
      <c r="HQ223" s="120"/>
      <c r="HR223" s="120"/>
      <c r="HS223" s="120"/>
      <c r="HT223" s="120"/>
      <c r="HU223" s="120"/>
      <c r="HV223" s="120"/>
      <c r="HW223" s="120"/>
      <c r="HX223" s="120"/>
      <c r="HY223" s="120"/>
      <c r="HZ223" s="120"/>
      <c r="IA223" s="120"/>
      <c r="IB223" s="120"/>
      <c r="IC223" s="120"/>
      <c r="ID223" s="120"/>
      <c r="IE223" s="120"/>
      <c r="IF223" s="120"/>
      <c r="IG223" s="120"/>
      <c r="IH223" s="120"/>
      <c r="II223" s="120"/>
      <c r="IJ223" s="120"/>
      <c r="IK223" s="120"/>
      <c r="IL223" s="120"/>
      <c r="IM223" s="120"/>
      <c r="IN223" s="120"/>
      <c r="IO223" s="120"/>
      <c r="IP223" s="120"/>
      <c r="IQ223" s="120"/>
      <c r="IR223" s="120"/>
      <c r="IS223" s="120"/>
      <c r="IT223" s="120"/>
      <c r="IU223" s="120"/>
      <c r="IV223" s="120"/>
      <c r="IW223" s="120"/>
      <c r="IX223" s="120"/>
      <c r="IY223" s="120"/>
      <c r="IZ223" s="120"/>
      <c r="JA223" s="120"/>
      <c r="JB223" s="120"/>
      <c r="JC223" s="120"/>
      <c r="JD223" s="120"/>
      <c r="JE223" s="120"/>
      <c r="JF223" s="120"/>
      <c r="JG223" s="120"/>
      <c r="JH223" s="120"/>
      <c r="JI223" s="120"/>
      <c r="JJ223" s="120"/>
      <c r="JK223" s="120"/>
      <c r="JL223" s="120"/>
      <c r="JM223" s="120"/>
      <c r="JN223" s="120"/>
      <c r="JO223" s="120"/>
      <c r="JP223" s="120"/>
      <c r="JQ223" s="120"/>
      <c r="JR223" s="120"/>
      <c r="JS223" s="120"/>
      <c r="JT223" s="120"/>
      <c r="JU223" s="120"/>
      <c r="JV223" s="120"/>
      <c r="JW223" s="120"/>
      <c r="JX223" s="120"/>
      <c r="JY223" s="120"/>
      <c r="JZ223" s="120"/>
      <c r="KA223" s="120"/>
      <c r="KB223" s="120"/>
      <c r="KC223" s="120"/>
      <c r="KD223" s="120"/>
      <c r="KE223" s="120"/>
      <c r="KF223" s="120"/>
      <c r="KG223" s="120"/>
      <c r="KH223" s="120"/>
      <c r="KI223" s="120"/>
      <c r="KJ223" s="120"/>
      <c r="KK223" s="120"/>
      <c r="KL223" s="120"/>
      <c r="KM223" s="120"/>
      <c r="KN223" s="120"/>
      <c r="KO223" s="120"/>
      <c r="KP223" s="120"/>
      <c r="KQ223" s="120"/>
      <c r="KR223" s="120"/>
      <c r="KS223" s="120"/>
      <c r="KT223" s="120"/>
      <c r="KU223" s="120"/>
      <c r="KV223" s="120"/>
      <c r="KW223" s="120"/>
      <c r="KX223" s="120"/>
      <c r="KY223" s="120"/>
      <c r="KZ223" s="120"/>
      <c r="LA223" s="120"/>
      <c r="LB223" s="120"/>
      <c r="LC223" s="120"/>
      <c r="LD223" s="120"/>
      <c r="LE223" s="120"/>
      <c r="LF223" s="120"/>
      <c r="LG223" s="120"/>
      <c r="LH223" s="120"/>
      <c r="LI223" s="120"/>
      <c r="LJ223" s="120"/>
      <c r="LK223" s="120"/>
      <c r="LL223" s="120"/>
      <c r="LM223" s="120"/>
      <c r="LN223" s="120"/>
      <c r="LO223" s="120"/>
      <c r="LP223" s="120"/>
      <c r="LQ223" s="120"/>
      <c r="LR223" s="120"/>
      <c r="LS223" s="120"/>
      <c r="LT223" s="120"/>
      <c r="LU223" s="120"/>
      <c r="LV223" s="120"/>
      <c r="LW223" s="120"/>
      <c r="LX223" s="120"/>
      <c r="LY223" s="120"/>
      <c r="LZ223" s="120"/>
      <c r="MA223" s="120"/>
      <c r="MB223" s="120"/>
      <c r="MC223" s="120"/>
      <c r="MD223" s="120"/>
      <c r="ME223" s="120"/>
      <c r="MF223" s="120"/>
      <c r="MG223" s="120"/>
      <c r="MH223" s="120"/>
      <c r="MI223" s="120"/>
      <c r="MJ223" s="120"/>
      <c r="MK223" s="120"/>
      <c r="ML223" s="120"/>
      <c r="MM223" s="120"/>
      <c r="MN223" s="120"/>
      <c r="MO223" s="120"/>
      <c r="MP223" s="120"/>
      <c r="MQ223" s="120"/>
      <c r="MR223" s="120"/>
      <c r="MS223" s="120"/>
      <c r="MT223" s="120"/>
      <c r="MU223" s="120"/>
      <c r="MV223" s="120"/>
      <c r="MW223" s="120"/>
      <c r="MX223" s="120"/>
      <c r="MY223" s="120"/>
      <c r="MZ223" s="120"/>
      <c r="NA223" s="120"/>
      <c r="NB223" s="120"/>
      <c r="NC223" s="120"/>
      <c r="ND223" s="120"/>
      <c r="NE223" s="120"/>
      <c r="NF223" s="120"/>
      <c r="NG223" s="120"/>
      <c r="NH223" s="120"/>
      <c r="NI223" s="120"/>
      <c r="NJ223" s="120"/>
      <c r="NK223" s="120"/>
      <c r="NL223" s="120"/>
      <c r="NM223" s="120"/>
      <c r="NN223" s="120"/>
      <c r="NO223" s="120"/>
      <c r="NP223" s="120"/>
      <c r="NQ223" s="120"/>
      <c r="NR223" s="120"/>
      <c r="NS223" s="120"/>
      <c r="NT223" s="120"/>
      <c r="NU223" s="120"/>
      <c r="NV223" s="120"/>
      <c r="NW223" s="120"/>
      <c r="NX223" s="120"/>
      <c r="NY223" s="120"/>
      <c r="NZ223" s="120"/>
      <c r="OA223" s="120"/>
      <c r="OB223" s="120"/>
      <c r="OC223" s="120"/>
      <c r="OD223" s="120"/>
      <c r="OE223" s="120"/>
      <c r="OF223" s="120"/>
      <c r="OG223" s="120"/>
      <c r="OH223" s="120"/>
      <c r="OI223" s="120"/>
      <c r="OJ223" s="120"/>
      <c r="OK223" s="120"/>
      <c r="OL223" s="120"/>
      <c r="OM223" s="120"/>
      <c r="ON223" s="120"/>
      <c r="OO223" s="120"/>
      <c r="OP223" s="120"/>
      <c r="OQ223" s="120"/>
      <c r="OR223" s="120"/>
      <c r="OS223" s="120"/>
      <c r="OT223" s="120"/>
      <c r="OU223" s="120"/>
      <c r="OV223" s="120"/>
      <c r="OW223" s="120"/>
      <c r="OX223" s="120"/>
      <c r="OY223" s="120"/>
      <c r="OZ223" s="120"/>
      <c r="PA223" s="120"/>
      <c r="PB223" s="120"/>
      <c r="PC223" s="120"/>
      <c r="PD223" s="120"/>
      <c r="PE223" s="120"/>
      <c r="PF223" s="120"/>
      <c r="PG223" s="120"/>
      <c r="PH223" s="120"/>
      <c r="PI223" s="120"/>
      <c r="PJ223" s="120"/>
      <c r="PK223" s="120"/>
      <c r="PL223" s="120"/>
      <c r="PM223" s="120"/>
      <c r="PN223" s="120"/>
      <c r="PO223" s="120"/>
      <c r="PP223" s="120"/>
      <c r="PQ223" s="120"/>
      <c r="PR223" s="120"/>
      <c r="PS223" s="120"/>
      <c r="PT223" s="120"/>
      <c r="PU223" s="120"/>
      <c r="PV223" s="120"/>
      <c r="PW223" s="120"/>
      <c r="PX223" s="120"/>
      <c r="PY223" s="120"/>
      <c r="PZ223" s="120"/>
      <c r="QA223" s="120"/>
      <c r="QB223" s="120"/>
      <c r="QC223" s="120"/>
      <c r="QD223" s="120"/>
      <c r="QE223" s="120"/>
      <c r="QF223" s="120"/>
      <c r="QG223" s="120"/>
      <c r="QH223" s="120"/>
      <c r="QI223" s="120"/>
      <c r="QJ223" s="120"/>
      <c r="QK223" s="120"/>
      <c r="QL223" s="120"/>
      <c r="QM223" s="120"/>
      <c r="QN223" s="120"/>
      <c r="QO223" s="120"/>
      <c r="QP223" s="120"/>
      <c r="QQ223" s="120"/>
      <c r="QR223" s="120"/>
      <c r="QS223" s="120"/>
      <c r="QT223" s="120"/>
      <c r="QU223" s="120"/>
      <c r="QV223" s="120"/>
      <c r="QW223" s="120"/>
      <c r="QX223" s="120"/>
      <c r="QY223" s="120"/>
      <c r="QZ223" s="120"/>
      <c r="RA223" s="120"/>
      <c r="RB223" s="120"/>
      <c r="RC223" s="120"/>
      <c r="RD223" s="120"/>
      <c r="RE223" s="120"/>
      <c r="RF223" s="120"/>
      <c r="RG223" s="120"/>
      <c r="RH223" s="120"/>
      <c r="RI223" s="120"/>
      <c r="RJ223" s="120"/>
      <c r="RK223" s="120"/>
      <c r="RL223" s="120"/>
      <c r="RM223" s="120"/>
      <c r="RN223" s="120"/>
      <c r="RO223" s="120"/>
      <c r="RP223" s="120"/>
      <c r="RQ223" s="120"/>
      <c r="RR223" s="120"/>
      <c r="RS223" s="120"/>
      <c r="RT223" s="120"/>
      <c r="RU223" s="120"/>
      <c r="RV223" s="120"/>
      <c r="RW223" s="120"/>
      <c r="RX223" s="120"/>
      <c r="RY223" s="120"/>
      <c r="RZ223" s="120"/>
      <c r="SA223" s="120"/>
      <c r="SB223" s="120"/>
      <c r="SC223" s="120"/>
      <c r="SD223" s="120"/>
      <c r="SE223" s="120"/>
      <c r="SF223" s="120"/>
      <c r="SG223" s="120"/>
      <c r="SH223" s="120"/>
      <c r="SI223" s="120"/>
      <c r="SJ223" s="120"/>
      <c r="SK223" s="120"/>
      <c r="SL223" s="120"/>
      <c r="SM223" s="120"/>
      <c r="SN223" s="120"/>
      <c r="SO223" s="120"/>
      <c r="SP223" s="120"/>
      <c r="SQ223" s="120"/>
      <c r="SR223" s="120"/>
      <c r="SS223" s="120"/>
      <c r="ST223" s="120"/>
      <c r="SU223" s="120"/>
      <c r="SV223" s="120"/>
      <c r="SW223" s="120"/>
      <c r="SX223" s="120"/>
      <c r="SY223" s="120"/>
      <c r="SZ223" s="120"/>
      <c r="TA223" s="120"/>
      <c r="TB223" s="120"/>
      <c r="TC223" s="120"/>
      <c r="TD223" s="120"/>
      <c r="TE223" s="120"/>
      <c r="TF223" s="120"/>
      <c r="TG223" s="120"/>
      <c r="TH223" s="120"/>
      <c r="TI223" s="120"/>
      <c r="TJ223" s="120"/>
      <c r="TK223" s="120"/>
      <c r="TL223" s="120"/>
      <c r="TM223" s="120"/>
      <c r="TN223" s="120"/>
      <c r="TO223" s="120"/>
      <c r="TP223" s="120"/>
      <c r="TQ223" s="120"/>
      <c r="TR223" s="120"/>
      <c r="TS223" s="120"/>
      <c r="TT223" s="120"/>
      <c r="TU223" s="120"/>
      <c r="TV223" s="120"/>
      <c r="TW223" s="120"/>
      <c r="TX223" s="120"/>
      <c r="TY223" s="120"/>
      <c r="TZ223" s="120"/>
      <c r="UA223" s="120"/>
      <c r="UB223" s="120"/>
      <c r="UC223" s="120"/>
      <c r="UD223" s="120"/>
      <c r="UE223" s="120"/>
      <c r="UF223" s="120"/>
      <c r="UG223" s="120"/>
    </row>
    <row r="224" spans="1:553" ht="15" x14ac:dyDescent="0.25">
      <c r="A224" s="259"/>
      <c r="B224" s="170"/>
      <c r="C224" s="170"/>
      <c r="D224" s="170"/>
      <c r="E224" s="170"/>
      <c r="F224" s="170"/>
      <c r="G224" s="170"/>
      <c r="H224" s="170"/>
      <c r="I224" s="170"/>
      <c r="J224" s="170"/>
      <c r="K224" s="121"/>
      <c r="L224" s="121">
        <v>0</v>
      </c>
      <c r="M224" s="124"/>
      <c r="N224" s="124"/>
      <c r="O224" s="124"/>
      <c r="P224" s="124"/>
      <c r="Q224" s="121">
        <v>0</v>
      </c>
      <c r="R224" s="121">
        <v>0</v>
      </c>
      <c r="S224" s="121"/>
      <c r="T224" s="121">
        <v>0</v>
      </c>
      <c r="U224" s="124"/>
      <c r="V224" s="124"/>
      <c r="W224" s="124"/>
      <c r="X224" s="124"/>
      <c r="Y224" s="124"/>
      <c r="Z224" s="124"/>
      <c r="AA224" s="124"/>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124"/>
      <c r="BE224" s="124"/>
      <c r="BF224" s="124"/>
      <c r="BG224" s="124"/>
      <c r="BH224" s="124"/>
      <c r="BI224" s="216"/>
      <c r="BJ224" s="216"/>
      <c r="BK224" s="217"/>
      <c r="BL224" s="216"/>
      <c r="BM224" s="216"/>
      <c r="BN224" s="217"/>
      <c r="BO224" s="216"/>
      <c r="BP224" s="216"/>
      <c r="BQ224" s="217"/>
      <c r="BR224" s="216"/>
      <c r="BS224" s="216"/>
      <c r="BT224" s="217"/>
      <c r="BU224" s="216"/>
      <c r="BV224" s="216"/>
      <c r="BW224" s="217"/>
      <c r="BX224" s="216"/>
      <c r="BY224" s="216"/>
      <c r="BZ224" s="217"/>
      <c r="CA224" s="216"/>
      <c r="CB224" s="216"/>
      <c r="CC224" s="217"/>
      <c r="CD224" s="216"/>
      <c r="CE224" s="216"/>
      <c r="CF224" s="216"/>
      <c r="CG224" s="216"/>
      <c r="CH224" s="216"/>
      <c r="CI224" s="217"/>
      <c r="CJ224" s="216"/>
      <c r="CK224" s="216"/>
      <c r="CL224" s="216"/>
      <c r="CM224" s="216"/>
      <c r="CN224" s="216"/>
      <c r="CO224" s="216"/>
      <c r="CP224" s="216"/>
      <c r="CQ224" s="216"/>
      <c r="CR224" s="216"/>
      <c r="GC224" s="120"/>
      <c r="GD224" s="120"/>
      <c r="GE224" s="120"/>
      <c r="GF224" s="120"/>
      <c r="GG224" s="120"/>
      <c r="GH224" s="120"/>
      <c r="GI224" s="120"/>
      <c r="GJ224" s="120"/>
      <c r="GK224" s="120"/>
      <c r="GL224" s="120"/>
      <c r="GM224" s="120"/>
      <c r="GN224" s="120"/>
      <c r="GO224" s="120"/>
      <c r="GP224" s="120"/>
      <c r="GQ224" s="120"/>
      <c r="GR224" s="120"/>
      <c r="GS224" s="120"/>
      <c r="GT224" s="120"/>
      <c r="GU224" s="120"/>
      <c r="GV224" s="120"/>
      <c r="GW224" s="120"/>
      <c r="GX224" s="120"/>
      <c r="GY224" s="120"/>
      <c r="GZ224" s="120"/>
      <c r="HA224" s="120"/>
      <c r="HB224" s="120"/>
      <c r="HC224" s="120"/>
      <c r="HD224" s="120"/>
      <c r="HE224" s="120"/>
      <c r="HF224" s="120"/>
      <c r="HG224" s="120"/>
      <c r="HH224" s="120"/>
      <c r="HI224" s="120"/>
      <c r="HJ224" s="120"/>
      <c r="HK224" s="120"/>
      <c r="HL224" s="120"/>
      <c r="HM224" s="120"/>
      <c r="HN224" s="120"/>
      <c r="HO224" s="120"/>
      <c r="HP224" s="120"/>
      <c r="HQ224" s="120"/>
      <c r="HR224" s="120"/>
      <c r="HS224" s="120"/>
      <c r="HT224" s="120"/>
      <c r="HU224" s="120"/>
      <c r="HV224" s="120"/>
      <c r="HW224" s="120"/>
      <c r="HX224" s="120"/>
      <c r="HY224" s="120"/>
      <c r="HZ224" s="120"/>
      <c r="IA224" s="120"/>
      <c r="IB224" s="120"/>
      <c r="IC224" s="120"/>
      <c r="ID224" s="120"/>
      <c r="IE224" s="120"/>
      <c r="IF224" s="120"/>
      <c r="IG224" s="120"/>
      <c r="IH224" s="120"/>
      <c r="II224" s="120"/>
      <c r="IJ224" s="120"/>
      <c r="IK224" s="120"/>
      <c r="IL224" s="120"/>
      <c r="IM224" s="120"/>
      <c r="IN224" s="120"/>
      <c r="IO224" s="120"/>
      <c r="IP224" s="120"/>
      <c r="IQ224" s="120"/>
      <c r="IR224" s="120"/>
      <c r="IS224" s="120"/>
      <c r="IT224" s="120"/>
      <c r="IU224" s="120"/>
      <c r="IV224" s="120"/>
      <c r="IW224" s="120"/>
      <c r="IX224" s="120"/>
      <c r="IY224" s="120"/>
      <c r="IZ224" s="120"/>
      <c r="JA224" s="120"/>
      <c r="JB224" s="120"/>
      <c r="JC224" s="120"/>
      <c r="JD224" s="120"/>
      <c r="JE224" s="120"/>
      <c r="JF224" s="120"/>
      <c r="JG224" s="120"/>
      <c r="JH224" s="120"/>
      <c r="JI224" s="120"/>
      <c r="JJ224" s="120"/>
      <c r="JK224" s="120"/>
      <c r="JL224" s="120"/>
      <c r="JM224" s="120"/>
      <c r="JN224" s="120"/>
      <c r="JO224" s="120"/>
      <c r="JP224" s="120"/>
      <c r="JQ224" s="120"/>
      <c r="JR224" s="120"/>
      <c r="JS224" s="120"/>
      <c r="JT224" s="120"/>
      <c r="JU224" s="120"/>
      <c r="JV224" s="120"/>
      <c r="JW224" s="120"/>
      <c r="JX224" s="120"/>
      <c r="JY224" s="120"/>
      <c r="JZ224" s="120"/>
      <c r="KA224" s="120"/>
      <c r="KB224" s="120"/>
      <c r="KC224" s="120"/>
      <c r="KD224" s="120"/>
      <c r="KE224" s="120"/>
      <c r="KF224" s="120"/>
      <c r="KG224" s="120"/>
      <c r="KH224" s="120"/>
      <c r="KI224" s="120"/>
      <c r="KJ224" s="120"/>
      <c r="KK224" s="120"/>
      <c r="KL224" s="120"/>
      <c r="KM224" s="120"/>
      <c r="KN224" s="120"/>
      <c r="KO224" s="120"/>
      <c r="KP224" s="120"/>
      <c r="KQ224" s="120"/>
      <c r="KR224" s="120"/>
      <c r="KS224" s="120"/>
      <c r="KT224" s="120"/>
      <c r="KU224" s="120"/>
      <c r="KV224" s="120"/>
      <c r="KW224" s="120"/>
      <c r="KX224" s="120"/>
      <c r="KY224" s="120"/>
      <c r="KZ224" s="120"/>
      <c r="LA224" s="120"/>
      <c r="LB224" s="120"/>
      <c r="LC224" s="120"/>
      <c r="LD224" s="120"/>
      <c r="LE224" s="120"/>
      <c r="LF224" s="120"/>
      <c r="LG224" s="120"/>
      <c r="LH224" s="120"/>
      <c r="LI224" s="120"/>
      <c r="LJ224" s="120"/>
      <c r="LK224" s="120"/>
      <c r="LL224" s="120"/>
      <c r="LM224" s="120"/>
      <c r="LN224" s="120"/>
      <c r="LO224" s="120"/>
      <c r="LP224" s="120"/>
      <c r="LQ224" s="120"/>
      <c r="LR224" s="120"/>
      <c r="LS224" s="120"/>
      <c r="LT224" s="120"/>
      <c r="LU224" s="120"/>
      <c r="LV224" s="120"/>
      <c r="LW224" s="120"/>
      <c r="LX224" s="120"/>
      <c r="LY224" s="120"/>
      <c r="LZ224" s="120"/>
      <c r="MA224" s="120"/>
      <c r="MB224" s="120"/>
      <c r="MC224" s="120"/>
      <c r="MD224" s="120"/>
      <c r="ME224" s="120"/>
      <c r="MF224" s="120"/>
      <c r="MG224" s="120"/>
      <c r="MH224" s="120"/>
      <c r="MI224" s="120"/>
      <c r="MJ224" s="120"/>
      <c r="MK224" s="120"/>
      <c r="ML224" s="120"/>
      <c r="MM224" s="120"/>
      <c r="MN224" s="120"/>
      <c r="MO224" s="120"/>
      <c r="MP224" s="120"/>
      <c r="MQ224" s="120"/>
      <c r="MR224" s="120"/>
      <c r="MS224" s="120"/>
      <c r="MT224" s="120"/>
      <c r="MU224" s="120"/>
      <c r="MV224" s="120"/>
      <c r="MW224" s="120"/>
      <c r="MX224" s="120"/>
      <c r="MY224" s="120"/>
      <c r="MZ224" s="120"/>
      <c r="NA224" s="120"/>
      <c r="NB224" s="120"/>
      <c r="NC224" s="120"/>
      <c r="ND224" s="120"/>
      <c r="NE224" s="120"/>
      <c r="NF224" s="120"/>
      <c r="NG224" s="120"/>
      <c r="NH224" s="120"/>
      <c r="NI224" s="120"/>
      <c r="NJ224" s="120"/>
      <c r="NK224" s="120"/>
      <c r="NL224" s="120"/>
      <c r="NM224" s="120"/>
      <c r="NN224" s="120"/>
      <c r="NO224" s="120"/>
      <c r="NP224" s="120"/>
      <c r="NQ224" s="120"/>
      <c r="NR224" s="120"/>
      <c r="NS224" s="120"/>
      <c r="NT224" s="120"/>
      <c r="NU224" s="120"/>
      <c r="NV224" s="120"/>
      <c r="NW224" s="120"/>
      <c r="NX224" s="120"/>
      <c r="NY224" s="120"/>
      <c r="NZ224" s="120"/>
      <c r="OA224" s="120"/>
      <c r="OB224" s="120"/>
      <c r="OC224" s="120"/>
      <c r="OD224" s="120"/>
      <c r="OE224" s="120"/>
      <c r="OF224" s="120"/>
      <c r="OG224" s="120"/>
      <c r="OH224" s="120"/>
      <c r="OI224" s="120"/>
      <c r="OJ224" s="120"/>
      <c r="OK224" s="120"/>
      <c r="OL224" s="120"/>
      <c r="OM224" s="120"/>
      <c r="ON224" s="120"/>
      <c r="OO224" s="120"/>
      <c r="OP224" s="120"/>
      <c r="OQ224" s="120"/>
      <c r="OR224" s="120"/>
      <c r="OS224" s="120"/>
      <c r="OT224" s="120"/>
      <c r="OU224" s="120"/>
      <c r="OV224" s="120"/>
      <c r="OW224" s="120"/>
      <c r="OX224" s="120"/>
      <c r="OY224" s="120"/>
      <c r="OZ224" s="120"/>
      <c r="PA224" s="120"/>
      <c r="PB224" s="120"/>
      <c r="PC224" s="120"/>
      <c r="PD224" s="120"/>
      <c r="PE224" s="120"/>
      <c r="PF224" s="120"/>
      <c r="PG224" s="120"/>
      <c r="PH224" s="120"/>
      <c r="PI224" s="120"/>
      <c r="PJ224" s="120"/>
      <c r="PK224" s="120"/>
      <c r="PL224" s="120"/>
      <c r="PM224" s="120"/>
      <c r="PN224" s="120"/>
      <c r="PO224" s="120"/>
      <c r="PP224" s="120"/>
      <c r="PQ224" s="120"/>
      <c r="PR224" s="120"/>
      <c r="PS224" s="120"/>
      <c r="PT224" s="120"/>
      <c r="PU224" s="120"/>
      <c r="PV224" s="120"/>
      <c r="PW224" s="120"/>
      <c r="PX224" s="120"/>
      <c r="PY224" s="120"/>
      <c r="PZ224" s="120"/>
      <c r="QA224" s="120"/>
      <c r="QB224" s="120"/>
      <c r="QC224" s="120"/>
      <c r="QD224" s="120"/>
      <c r="QE224" s="120"/>
      <c r="QF224" s="120"/>
      <c r="QG224" s="120"/>
      <c r="QH224" s="120"/>
      <c r="QI224" s="120"/>
      <c r="QJ224" s="120"/>
      <c r="QK224" s="120"/>
      <c r="QL224" s="120"/>
      <c r="QM224" s="120"/>
      <c r="QN224" s="120"/>
      <c r="QO224" s="120"/>
      <c r="QP224" s="120"/>
      <c r="QQ224" s="120"/>
      <c r="QR224" s="120"/>
      <c r="QS224" s="120"/>
      <c r="QT224" s="120"/>
      <c r="QU224" s="120"/>
      <c r="QV224" s="120"/>
      <c r="QW224" s="120"/>
      <c r="QX224" s="120"/>
      <c r="QY224" s="120"/>
      <c r="QZ224" s="120"/>
      <c r="RA224" s="120"/>
      <c r="RB224" s="120"/>
      <c r="RC224" s="120"/>
      <c r="RD224" s="120"/>
      <c r="RE224" s="120"/>
      <c r="RF224" s="120"/>
      <c r="RG224" s="120"/>
      <c r="RH224" s="120"/>
      <c r="RI224" s="120"/>
      <c r="RJ224" s="120"/>
      <c r="RK224" s="120"/>
      <c r="RL224" s="120"/>
      <c r="RM224" s="120"/>
      <c r="RN224" s="120"/>
      <c r="RO224" s="120"/>
      <c r="RP224" s="120"/>
      <c r="RQ224" s="120"/>
      <c r="RR224" s="120"/>
      <c r="RS224" s="120"/>
      <c r="RT224" s="120"/>
      <c r="RU224" s="120"/>
      <c r="RV224" s="120"/>
      <c r="RW224" s="120"/>
      <c r="RX224" s="120"/>
      <c r="RY224" s="120"/>
      <c r="RZ224" s="120"/>
      <c r="SA224" s="120"/>
      <c r="SB224" s="120"/>
      <c r="SC224" s="120"/>
      <c r="SD224" s="120"/>
      <c r="SE224" s="120"/>
      <c r="SF224" s="120"/>
      <c r="SG224" s="120"/>
      <c r="SH224" s="120"/>
      <c r="SI224" s="120"/>
      <c r="SJ224" s="120"/>
      <c r="SK224" s="120"/>
      <c r="SL224" s="120"/>
      <c r="SM224" s="120"/>
      <c r="SN224" s="120"/>
      <c r="SO224" s="120"/>
      <c r="SP224" s="120"/>
      <c r="SQ224" s="120"/>
      <c r="SR224" s="120"/>
      <c r="SS224" s="120"/>
      <c r="ST224" s="120"/>
      <c r="SU224" s="120"/>
      <c r="SV224" s="120"/>
      <c r="SW224" s="120"/>
      <c r="SX224" s="120"/>
      <c r="SY224" s="120"/>
      <c r="SZ224" s="120"/>
      <c r="TA224" s="120"/>
      <c r="TB224" s="120"/>
      <c r="TC224" s="120"/>
      <c r="TD224" s="120"/>
      <c r="TE224" s="120"/>
      <c r="TF224" s="120"/>
      <c r="TG224" s="120"/>
      <c r="TH224" s="120"/>
      <c r="TI224" s="120"/>
      <c r="TJ224" s="120"/>
      <c r="TK224" s="120"/>
      <c r="TL224" s="120"/>
      <c r="TM224" s="120"/>
      <c r="TN224" s="120"/>
      <c r="TO224" s="120"/>
      <c r="TP224" s="120"/>
      <c r="TQ224" s="120"/>
      <c r="TR224" s="120"/>
      <c r="TS224" s="120"/>
      <c r="TT224" s="120"/>
      <c r="TU224" s="120"/>
      <c r="TV224" s="120"/>
      <c r="TW224" s="120"/>
      <c r="TX224" s="120"/>
      <c r="TY224" s="120"/>
      <c r="TZ224" s="120"/>
      <c r="UA224" s="120"/>
      <c r="UB224" s="120"/>
      <c r="UC224" s="120"/>
      <c r="UD224" s="120"/>
      <c r="UE224" s="120"/>
      <c r="UF224" s="120"/>
      <c r="UG224" s="120"/>
    </row>
    <row r="225" spans="1:553" x14ac:dyDescent="0.25">
      <c r="A225" s="200" t="s">
        <v>130</v>
      </c>
      <c r="B225" s="178">
        <v>3546.4430000000002</v>
      </c>
      <c r="C225" s="178">
        <v>517.93089999999995</v>
      </c>
      <c r="D225" s="178">
        <v>4064.3739</v>
      </c>
      <c r="E225" s="178">
        <v>3906.0450000000001</v>
      </c>
      <c r="F225" s="178">
        <v>666.63699999999994</v>
      </c>
      <c r="G225" s="178">
        <v>4572.6819999999998</v>
      </c>
      <c r="H225" s="178">
        <v>406.35050000000001</v>
      </c>
      <c r="I225" s="178">
        <v>3584.7617</v>
      </c>
      <c r="J225" s="178">
        <v>586.82219999999995</v>
      </c>
      <c r="K225" s="122">
        <v>4171.5838999999996</v>
      </c>
      <c r="L225" s="122">
        <v>368.25</v>
      </c>
      <c r="M225" s="53">
        <v>3474.7528000000002</v>
      </c>
      <c r="N225" s="53">
        <v>499.27980000000002</v>
      </c>
      <c r="O225" s="53">
        <f>N225+M225</f>
        <v>3974.0326000000005</v>
      </c>
      <c r="P225" s="53"/>
      <c r="Q225" s="122">
        <v>197.8254</v>
      </c>
      <c r="R225" s="122">
        <v>4022.6041</v>
      </c>
      <c r="S225" s="122">
        <v>4220.4295000000002</v>
      </c>
      <c r="T225" s="122">
        <v>374.72230000000002</v>
      </c>
      <c r="U225" s="53">
        <v>215.71360000000001</v>
      </c>
      <c r="V225" s="53">
        <v>4330.3312999999998</v>
      </c>
      <c r="W225" s="53">
        <f>V225+U225</f>
        <v>4546.0448999999999</v>
      </c>
      <c r="X225" s="53">
        <v>341.40179999999998</v>
      </c>
      <c r="Y225" s="53">
        <v>197.68369999999999</v>
      </c>
      <c r="Z225" s="53">
        <v>4229.0006000000003</v>
      </c>
      <c r="AA225" s="53">
        <f>SUM(Y225:Z225)</f>
        <v>4426.6842999999999</v>
      </c>
      <c r="AB225" s="53">
        <v>4432.5226000000002</v>
      </c>
      <c r="AC225" s="53">
        <v>369.10919999999999</v>
      </c>
      <c r="AD225" s="122">
        <f>AC225+AB225</f>
        <v>4801.6318000000001</v>
      </c>
      <c r="AE225" s="122">
        <v>4537.2030999999997</v>
      </c>
      <c r="AF225" s="122">
        <v>374.2407</v>
      </c>
      <c r="AG225" s="122">
        <f>SUM(AE225:AF225)</f>
        <v>4911.4438</v>
      </c>
      <c r="AH225" s="122">
        <v>4450.527</v>
      </c>
      <c r="AI225" s="122">
        <v>346.28800000000001</v>
      </c>
      <c r="AJ225" s="122">
        <f>SUM(AH225:AI225)</f>
        <v>4796.8150000000005</v>
      </c>
      <c r="AK225" s="122">
        <v>4579.0605999999998</v>
      </c>
      <c r="AL225" s="122">
        <v>410.49220000000003</v>
      </c>
      <c r="AM225" s="122">
        <f>SUM(AK225:AL225)</f>
        <v>4989.5527999999995</v>
      </c>
      <c r="AN225" s="122">
        <v>5739.5508</v>
      </c>
      <c r="AO225" s="122">
        <v>420.08210000000003</v>
      </c>
      <c r="AP225" s="122">
        <f>SUM(AN225:AO225)</f>
        <v>6159.6328999999996</v>
      </c>
      <c r="AQ225" s="122">
        <v>5633.8424999999997</v>
      </c>
      <c r="AR225" s="122">
        <v>359.27249999999998</v>
      </c>
      <c r="AS225" s="122">
        <f>SUM(AQ225:AR225)</f>
        <v>5993.1149999999998</v>
      </c>
      <c r="AT225" s="122">
        <v>7564.35</v>
      </c>
      <c r="AU225" s="122">
        <v>516.53549999999996</v>
      </c>
      <c r="AV225" s="122">
        <f>SUM(AT225:AU225)</f>
        <v>8080.8855000000003</v>
      </c>
      <c r="AW225" s="122">
        <v>7603.5679</v>
      </c>
      <c r="AX225" s="122">
        <v>525.40049999999997</v>
      </c>
      <c r="AY225" s="122">
        <f>SUM(AW225:AX225)</f>
        <v>8128.9683999999997</v>
      </c>
      <c r="AZ225" s="122">
        <v>7719.4672</v>
      </c>
      <c r="BA225" s="122">
        <v>417.34899999999999</v>
      </c>
      <c r="BB225" s="122">
        <f>SUM(AZ225:BA225)</f>
        <v>8136.8162000000002</v>
      </c>
      <c r="BC225" s="122">
        <v>7792.4701999999997</v>
      </c>
      <c r="BD225" s="122">
        <v>403.01139999999998</v>
      </c>
      <c r="BE225" s="122">
        <f>SUM(BC225:BD225)</f>
        <v>8195.4815999999992</v>
      </c>
      <c r="BF225" s="122">
        <v>7246.1788999999999</v>
      </c>
      <c r="BG225" s="122">
        <v>463.4914</v>
      </c>
      <c r="BH225" s="122">
        <f>SUM(BF225:BG225)</f>
        <v>7709.6702999999998</v>
      </c>
      <c r="BI225" s="122">
        <v>9273.1528999999991</v>
      </c>
      <c r="BJ225" s="122">
        <v>516.71600000000001</v>
      </c>
      <c r="BK225" s="122">
        <f>SUM(BI225:BJ225)</f>
        <v>9789.8688999999995</v>
      </c>
      <c r="BL225" s="122">
        <v>9141.7088000000003</v>
      </c>
      <c r="BM225" s="122">
        <v>506.0471</v>
      </c>
      <c r="BN225" s="122">
        <f>SUM(BL225:BM225)</f>
        <v>9647.7559000000001</v>
      </c>
      <c r="BO225" s="122">
        <v>10486.891799999999</v>
      </c>
      <c r="BP225" s="122">
        <v>493.86009999999999</v>
      </c>
      <c r="BQ225" s="122">
        <f>SUM(BO225:BP225)</f>
        <v>10980.751899999999</v>
      </c>
      <c r="BR225" s="122">
        <v>11764.832399999999</v>
      </c>
      <c r="BS225" s="122">
        <v>518.86410000000001</v>
      </c>
      <c r="BT225" s="122">
        <f>SUM(BR225:BS225)</f>
        <v>12283.6965</v>
      </c>
      <c r="BU225" s="122">
        <v>11585.191000000001</v>
      </c>
      <c r="BV225" s="122">
        <v>493.82670000000002</v>
      </c>
      <c r="BW225" s="122">
        <f>SUM(BU225:BV225)</f>
        <v>12079.0177</v>
      </c>
      <c r="BX225" s="122">
        <v>11898.0329</v>
      </c>
      <c r="BY225" s="122">
        <v>490.8098</v>
      </c>
      <c r="BZ225" s="122">
        <f>SUM(BX225:BY225)</f>
        <v>12388.842700000001</v>
      </c>
      <c r="CA225" s="122">
        <v>13839.178900000001</v>
      </c>
      <c r="CB225" s="122">
        <v>1044.1162999999999</v>
      </c>
      <c r="CC225" s="53">
        <f>SUM(CA225:CB225)</f>
        <v>14883.2952</v>
      </c>
      <c r="CD225" s="122">
        <v>12995.9727</v>
      </c>
      <c r="CE225" s="122">
        <v>397.07709999999997</v>
      </c>
      <c r="CF225" s="87">
        <f>SUM(CD225:CE225)</f>
        <v>13393.049800000001</v>
      </c>
      <c r="CG225" s="122">
        <v>14009.847599999999</v>
      </c>
      <c r="CH225" s="122">
        <v>475.58170000000001</v>
      </c>
      <c r="CI225" s="53">
        <f>SUM(CG225:CH225)</f>
        <v>14485.4293</v>
      </c>
      <c r="CJ225" s="122">
        <v>13469.4388</v>
      </c>
      <c r="CK225" s="122">
        <v>1074.3086000000001</v>
      </c>
      <c r="CL225" s="87">
        <f>SUM(CJ225:CK225)</f>
        <v>14543.7474</v>
      </c>
      <c r="CM225" s="122">
        <v>16641.990600000001</v>
      </c>
      <c r="CN225" s="122">
        <v>518.51149999999996</v>
      </c>
      <c r="CO225" s="87">
        <f>SUM(CM225:CN225)</f>
        <v>17160.502100000002</v>
      </c>
      <c r="CP225" s="122">
        <v>16722.798500000001</v>
      </c>
      <c r="CQ225" s="122">
        <v>710.46159999999998</v>
      </c>
      <c r="CR225" s="87">
        <f>SUM(CP225:CQ225)</f>
        <v>17433.2601</v>
      </c>
      <c r="GC225" s="120"/>
      <c r="GD225" s="120"/>
      <c r="GE225" s="120"/>
      <c r="GF225" s="120"/>
      <c r="GG225" s="120"/>
      <c r="GH225" s="120"/>
      <c r="GI225" s="120"/>
      <c r="GJ225" s="120"/>
      <c r="GK225" s="120"/>
      <c r="GL225" s="120"/>
      <c r="GM225" s="120"/>
      <c r="GN225" s="120"/>
      <c r="GO225" s="120"/>
      <c r="GP225" s="120"/>
      <c r="GQ225" s="120"/>
      <c r="GR225" s="120"/>
      <c r="GS225" s="120"/>
      <c r="GT225" s="120"/>
      <c r="GU225" s="120"/>
      <c r="GV225" s="120"/>
      <c r="GW225" s="120"/>
      <c r="GX225" s="120"/>
      <c r="GY225" s="120"/>
      <c r="GZ225" s="120"/>
      <c r="HA225" s="120"/>
      <c r="HB225" s="120"/>
      <c r="HC225" s="120"/>
      <c r="HD225" s="120"/>
      <c r="HE225" s="120"/>
      <c r="HF225" s="120"/>
      <c r="HG225" s="120"/>
      <c r="HH225" s="120"/>
      <c r="HI225" s="120"/>
      <c r="HJ225" s="120"/>
      <c r="HK225" s="120"/>
      <c r="HL225" s="120"/>
      <c r="HM225" s="120"/>
      <c r="HN225" s="120"/>
      <c r="HO225" s="120"/>
      <c r="HP225" s="120"/>
      <c r="HQ225" s="120"/>
      <c r="HR225" s="120"/>
      <c r="HS225" s="120"/>
      <c r="HT225" s="120"/>
      <c r="HU225" s="120"/>
      <c r="HV225" s="120"/>
      <c r="HW225" s="120"/>
      <c r="HX225" s="120"/>
      <c r="HY225" s="120"/>
      <c r="HZ225" s="120"/>
      <c r="IA225" s="120"/>
      <c r="IB225" s="120"/>
      <c r="IC225" s="120"/>
      <c r="ID225" s="120"/>
      <c r="IE225" s="120"/>
      <c r="IF225" s="120"/>
      <c r="IG225" s="120"/>
      <c r="IH225" s="120"/>
      <c r="II225" s="120"/>
      <c r="IJ225" s="120"/>
      <c r="IK225" s="120"/>
      <c r="IL225" s="120"/>
      <c r="IM225" s="120"/>
      <c r="IN225" s="120"/>
      <c r="IO225" s="120"/>
      <c r="IP225" s="120"/>
      <c r="IQ225" s="120"/>
      <c r="IR225" s="120"/>
      <c r="IS225" s="120"/>
      <c r="IT225" s="120"/>
      <c r="IU225" s="120"/>
      <c r="IV225" s="120"/>
      <c r="IW225" s="120"/>
      <c r="IX225" s="120"/>
      <c r="IY225" s="120"/>
      <c r="IZ225" s="120"/>
      <c r="JA225" s="120"/>
      <c r="JB225" s="120"/>
      <c r="JC225" s="120"/>
      <c r="JD225" s="120"/>
      <c r="JE225" s="120"/>
      <c r="JF225" s="120"/>
      <c r="JG225" s="120"/>
      <c r="JH225" s="120"/>
      <c r="JI225" s="120"/>
      <c r="JJ225" s="120"/>
      <c r="JK225" s="120"/>
      <c r="JL225" s="120"/>
      <c r="JM225" s="120"/>
      <c r="JN225" s="120"/>
      <c r="JO225" s="120"/>
      <c r="JP225" s="120"/>
      <c r="JQ225" s="120"/>
      <c r="JR225" s="120"/>
      <c r="JS225" s="120"/>
      <c r="JT225" s="120"/>
      <c r="JU225" s="120"/>
      <c r="JV225" s="120"/>
      <c r="JW225" s="120"/>
      <c r="JX225" s="120"/>
      <c r="JY225" s="120"/>
      <c r="JZ225" s="120"/>
      <c r="KA225" s="120"/>
      <c r="KB225" s="120"/>
      <c r="KC225" s="120"/>
      <c r="KD225" s="120"/>
      <c r="KE225" s="120"/>
      <c r="KF225" s="120"/>
      <c r="KG225" s="120"/>
      <c r="KH225" s="120"/>
      <c r="KI225" s="120"/>
      <c r="KJ225" s="120"/>
      <c r="KK225" s="120"/>
      <c r="KL225" s="120"/>
      <c r="KM225" s="120"/>
      <c r="KN225" s="120"/>
      <c r="KO225" s="120"/>
      <c r="KP225" s="120"/>
      <c r="KQ225" s="120"/>
      <c r="KR225" s="120"/>
      <c r="KS225" s="120"/>
      <c r="KT225" s="120"/>
      <c r="KU225" s="120"/>
      <c r="KV225" s="120"/>
      <c r="KW225" s="120"/>
      <c r="KX225" s="120"/>
      <c r="KY225" s="120"/>
      <c r="KZ225" s="120"/>
      <c r="LA225" s="120"/>
      <c r="LB225" s="120"/>
      <c r="LC225" s="120"/>
      <c r="LD225" s="120"/>
      <c r="LE225" s="120"/>
      <c r="LF225" s="120"/>
      <c r="LG225" s="120"/>
      <c r="LH225" s="120"/>
      <c r="LI225" s="120"/>
      <c r="LJ225" s="120"/>
      <c r="LK225" s="120"/>
      <c r="LL225" s="120"/>
      <c r="LM225" s="120"/>
      <c r="LN225" s="120"/>
      <c r="LO225" s="120"/>
      <c r="LP225" s="120"/>
      <c r="LQ225" s="120"/>
      <c r="LR225" s="120"/>
      <c r="LS225" s="120"/>
      <c r="LT225" s="120"/>
      <c r="LU225" s="120"/>
      <c r="LV225" s="120"/>
      <c r="LW225" s="120"/>
      <c r="LX225" s="120"/>
      <c r="LY225" s="120"/>
      <c r="LZ225" s="120"/>
      <c r="MA225" s="120"/>
      <c r="MB225" s="120"/>
      <c r="MC225" s="120"/>
      <c r="MD225" s="120"/>
      <c r="ME225" s="120"/>
      <c r="MF225" s="120"/>
      <c r="MG225" s="120"/>
      <c r="MH225" s="120"/>
      <c r="MI225" s="120"/>
      <c r="MJ225" s="120"/>
      <c r="MK225" s="120"/>
      <c r="ML225" s="120"/>
      <c r="MM225" s="120"/>
      <c r="MN225" s="120"/>
      <c r="MO225" s="120"/>
      <c r="MP225" s="120"/>
      <c r="MQ225" s="120"/>
      <c r="MR225" s="120"/>
      <c r="MS225" s="120"/>
      <c r="MT225" s="120"/>
      <c r="MU225" s="120"/>
      <c r="MV225" s="120"/>
      <c r="MW225" s="120"/>
      <c r="MX225" s="120"/>
      <c r="MY225" s="120"/>
      <c r="MZ225" s="120"/>
      <c r="NA225" s="120"/>
      <c r="NB225" s="120"/>
      <c r="NC225" s="120"/>
      <c r="ND225" s="120"/>
      <c r="NE225" s="120"/>
      <c r="NF225" s="120"/>
      <c r="NG225" s="120"/>
      <c r="NH225" s="120"/>
      <c r="NI225" s="120"/>
      <c r="NJ225" s="120"/>
      <c r="NK225" s="120"/>
      <c r="NL225" s="120"/>
      <c r="NM225" s="120"/>
      <c r="NN225" s="120"/>
      <c r="NO225" s="120"/>
      <c r="NP225" s="120"/>
      <c r="NQ225" s="120"/>
      <c r="NR225" s="120"/>
      <c r="NS225" s="120"/>
      <c r="NT225" s="120"/>
      <c r="NU225" s="120"/>
      <c r="NV225" s="120"/>
      <c r="NW225" s="120"/>
      <c r="NX225" s="120"/>
      <c r="NY225" s="120"/>
      <c r="NZ225" s="120"/>
      <c r="OA225" s="120"/>
      <c r="OB225" s="120"/>
      <c r="OC225" s="120"/>
      <c r="OD225" s="120"/>
      <c r="OE225" s="120"/>
      <c r="OF225" s="120"/>
      <c r="OG225" s="120"/>
      <c r="OH225" s="120"/>
      <c r="OI225" s="120"/>
      <c r="OJ225" s="120"/>
      <c r="OK225" s="120"/>
      <c r="OL225" s="120"/>
      <c r="OM225" s="120"/>
      <c r="ON225" s="120"/>
      <c r="OO225" s="120"/>
      <c r="OP225" s="120"/>
      <c r="OQ225" s="120"/>
      <c r="OR225" s="120"/>
      <c r="OS225" s="120"/>
      <c r="OT225" s="120"/>
      <c r="OU225" s="120"/>
      <c r="OV225" s="120"/>
      <c r="OW225" s="120"/>
      <c r="OX225" s="120"/>
      <c r="OY225" s="120"/>
      <c r="OZ225" s="120"/>
      <c r="PA225" s="120"/>
      <c r="PB225" s="120"/>
      <c r="PC225" s="120"/>
      <c r="PD225" s="120"/>
      <c r="PE225" s="120"/>
      <c r="PF225" s="120"/>
      <c r="PG225" s="120"/>
      <c r="PH225" s="120"/>
      <c r="PI225" s="120"/>
      <c r="PJ225" s="120"/>
      <c r="PK225" s="120"/>
      <c r="PL225" s="120"/>
      <c r="PM225" s="120"/>
      <c r="PN225" s="120"/>
      <c r="PO225" s="120"/>
      <c r="PP225" s="120"/>
      <c r="PQ225" s="120"/>
      <c r="PR225" s="120"/>
      <c r="PS225" s="120"/>
      <c r="PT225" s="120"/>
      <c r="PU225" s="120"/>
      <c r="PV225" s="120"/>
      <c r="PW225" s="120"/>
      <c r="PX225" s="120"/>
      <c r="PY225" s="120"/>
      <c r="PZ225" s="120"/>
      <c r="QA225" s="120"/>
      <c r="QB225" s="120"/>
      <c r="QC225" s="120"/>
      <c r="QD225" s="120"/>
      <c r="QE225" s="120"/>
      <c r="QF225" s="120"/>
      <c r="QG225" s="120"/>
      <c r="QH225" s="120"/>
      <c r="QI225" s="120"/>
      <c r="QJ225" s="120"/>
      <c r="QK225" s="120"/>
      <c r="QL225" s="120"/>
      <c r="QM225" s="120"/>
      <c r="QN225" s="120"/>
      <c r="QO225" s="120"/>
      <c r="QP225" s="120"/>
      <c r="QQ225" s="120"/>
      <c r="QR225" s="120"/>
      <c r="QS225" s="120"/>
      <c r="QT225" s="120"/>
      <c r="QU225" s="120"/>
      <c r="QV225" s="120"/>
      <c r="QW225" s="120"/>
      <c r="QX225" s="120"/>
      <c r="QY225" s="120"/>
      <c r="QZ225" s="120"/>
      <c r="RA225" s="120"/>
      <c r="RB225" s="120"/>
      <c r="RC225" s="120"/>
      <c r="RD225" s="120"/>
      <c r="RE225" s="120"/>
      <c r="RF225" s="120"/>
      <c r="RG225" s="120"/>
      <c r="RH225" s="120"/>
      <c r="RI225" s="120"/>
      <c r="RJ225" s="120"/>
      <c r="RK225" s="120"/>
      <c r="RL225" s="120"/>
      <c r="RM225" s="120"/>
      <c r="RN225" s="120"/>
      <c r="RO225" s="120"/>
      <c r="RP225" s="120"/>
      <c r="RQ225" s="120"/>
      <c r="RR225" s="120"/>
      <c r="RS225" s="120"/>
      <c r="RT225" s="120"/>
      <c r="RU225" s="120"/>
      <c r="RV225" s="120"/>
      <c r="RW225" s="120"/>
      <c r="RX225" s="120"/>
      <c r="RY225" s="120"/>
      <c r="RZ225" s="120"/>
      <c r="SA225" s="120"/>
      <c r="SB225" s="120"/>
      <c r="SC225" s="120"/>
      <c r="SD225" s="120"/>
      <c r="SE225" s="120"/>
      <c r="SF225" s="120"/>
      <c r="SG225" s="120"/>
      <c r="SH225" s="120"/>
      <c r="SI225" s="120"/>
      <c r="SJ225" s="120"/>
      <c r="SK225" s="120"/>
      <c r="SL225" s="120"/>
      <c r="SM225" s="120"/>
      <c r="SN225" s="120"/>
      <c r="SO225" s="120"/>
      <c r="SP225" s="120"/>
      <c r="SQ225" s="120"/>
      <c r="SR225" s="120"/>
      <c r="SS225" s="120"/>
      <c r="ST225" s="120"/>
      <c r="SU225" s="120"/>
      <c r="SV225" s="120"/>
      <c r="SW225" s="120"/>
      <c r="SX225" s="120"/>
      <c r="SY225" s="120"/>
      <c r="SZ225" s="120"/>
      <c r="TA225" s="120"/>
      <c r="TB225" s="120"/>
      <c r="TC225" s="120"/>
      <c r="TD225" s="120"/>
      <c r="TE225" s="120"/>
      <c r="TF225" s="120"/>
      <c r="TG225" s="120"/>
      <c r="TH225" s="120"/>
      <c r="TI225" s="120"/>
      <c r="TJ225" s="120"/>
      <c r="TK225" s="120"/>
      <c r="TL225" s="120"/>
      <c r="TM225" s="120"/>
      <c r="TN225" s="120"/>
      <c r="TO225" s="120"/>
      <c r="TP225" s="120"/>
      <c r="TQ225" s="120"/>
      <c r="TR225" s="120"/>
      <c r="TS225" s="120"/>
      <c r="TT225" s="120"/>
      <c r="TU225" s="120"/>
      <c r="TV225" s="120"/>
      <c r="TW225" s="120"/>
      <c r="TX225" s="120"/>
      <c r="TY225" s="120"/>
      <c r="TZ225" s="120"/>
      <c r="UA225" s="120"/>
      <c r="UB225" s="120"/>
      <c r="UC225" s="120"/>
      <c r="UD225" s="120"/>
      <c r="UE225" s="120"/>
      <c r="UF225" s="120"/>
      <c r="UG225" s="120"/>
    </row>
    <row r="226" spans="1:553" customFormat="1" ht="15.75" x14ac:dyDescent="0.25">
      <c r="A226" s="406" t="s">
        <v>372</v>
      </c>
      <c r="B226" s="33"/>
      <c r="C226" s="33"/>
      <c r="D226" s="33"/>
      <c r="E226" s="33"/>
      <c r="F226" s="33"/>
      <c r="G226" s="33"/>
      <c r="H226" s="33"/>
      <c r="I226" s="33"/>
      <c r="J226" s="33"/>
      <c r="K226" s="24"/>
      <c r="L226" s="33"/>
      <c r="M226" s="24"/>
      <c r="N226" s="24"/>
      <c r="O226" s="24"/>
      <c r="P226" s="24"/>
      <c r="Q226" s="33"/>
      <c r="R226" s="33"/>
      <c r="S226" s="24"/>
      <c r="T226" s="33"/>
      <c r="U226" s="24"/>
      <c r="V226" s="24"/>
      <c r="W226" s="24"/>
      <c r="X226" s="24"/>
      <c r="Y226" s="24">
        <v>0</v>
      </c>
      <c r="Z226" s="24">
        <v>0</v>
      </c>
      <c r="AA226" s="24">
        <v>0</v>
      </c>
      <c r="AB226" s="24">
        <v>0</v>
      </c>
      <c r="AC226" s="24"/>
      <c r="AD226" s="31">
        <v>0</v>
      </c>
      <c r="AE226" s="24">
        <v>0</v>
      </c>
      <c r="AF226" s="24"/>
      <c r="AG226" s="24">
        <v>0</v>
      </c>
      <c r="AH226" s="24">
        <v>0</v>
      </c>
      <c r="AI226" s="24">
        <v>0</v>
      </c>
      <c r="AJ226" s="24">
        <v>0</v>
      </c>
      <c r="AK226" s="24">
        <v>0</v>
      </c>
      <c r="AL226" s="24"/>
      <c r="AM226" s="24">
        <v>0</v>
      </c>
      <c r="AN226" s="24">
        <v>0</v>
      </c>
      <c r="AO226" s="24"/>
      <c r="AP226" s="24">
        <v>0</v>
      </c>
      <c r="AQ226" s="24"/>
      <c r="AR226" s="24"/>
      <c r="AS226" s="405"/>
      <c r="AT226" s="24">
        <v>0</v>
      </c>
      <c r="AU226" s="24">
        <v>0</v>
      </c>
      <c r="AV226" s="24">
        <v>0</v>
      </c>
      <c r="AW226" s="24">
        <v>0</v>
      </c>
      <c r="AX226" s="24">
        <v>0</v>
      </c>
      <c r="AY226" s="24">
        <v>0</v>
      </c>
      <c r="AZ226" s="24">
        <v>0</v>
      </c>
      <c r="BA226" s="24">
        <v>0</v>
      </c>
      <c r="BB226" s="405">
        <v>0</v>
      </c>
      <c r="BC226" s="405">
        <v>0</v>
      </c>
      <c r="BD226" s="405">
        <v>0</v>
      </c>
      <c r="BE226" s="405">
        <v>0</v>
      </c>
      <c r="BF226" s="24">
        <v>0</v>
      </c>
      <c r="BG226" s="24">
        <v>0</v>
      </c>
      <c r="BH226" s="405">
        <v>0</v>
      </c>
      <c r="BI226" s="24">
        <v>2.6593</v>
      </c>
      <c r="BJ226" s="24"/>
      <c r="BK226" s="24">
        <v>2.6593</v>
      </c>
      <c r="BL226" s="24">
        <v>2.1692999999999998</v>
      </c>
      <c r="BM226" s="24"/>
      <c r="BN226" s="24">
        <v>2.1692999999999998</v>
      </c>
      <c r="BO226" s="24">
        <v>8.6875999999999998</v>
      </c>
      <c r="BP226" s="24"/>
      <c r="BQ226" s="24">
        <v>8.6875999999999998</v>
      </c>
      <c r="BR226" s="24">
        <v>7.9781000000000004</v>
      </c>
      <c r="BS226" s="24"/>
      <c r="BT226" s="24">
        <v>7.9781000000000004</v>
      </c>
      <c r="BU226" s="24">
        <v>7.58</v>
      </c>
      <c r="BV226" s="24"/>
      <c r="BW226" s="41">
        <v>7.58</v>
      </c>
      <c r="BX226" s="24">
        <v>9.1151</v>
      </c>
      <c r="BY226" s="24"/>
      <c r="BZ226" s="41">
        <v>9.1151</v>
      </c>
      <c r="CA226" s="24">
        <v>14.69</v>
      </c>
      <c r="CB226" s="24"/>
      <c r="CC226" s="409">
        <v>14.69</v>
      </c>
      <c r="CD226" s="24">
        <v>13.6953</v>
      </c>
      <c r="CE226" s="24"/>
      <c r="CF226" s="24">
        <f>SUM(CD226:CE226)</f>
        <v>13.6953</v>
      </c>
      <c r="CG226" s="411">
        <v>16.636500000000002</v>
      </c>
      <c r="CI226">
        <f>SUM(CG226:CH226)</f>
        <v>16.636500000000002</v>
      </c>
      <c r="CJ226">
        <v>14.157400000000001</v>
      </c>
      <c r="CL226">
        <f>SUM(CJ226:CK226)</f>
        <v>14.157400000000001</v>
      </c>
      <c r="CM226">
        <v>15.237399999999999</v>
      </c>
      <c r="CO226">
        <f>SUM(CM226:CN226)</f>
        <v>15.237399999999999</v>
      </c>
      <c r="CP226">
        <v>27.322600000000001</v>
      </c>
      <c r="CR226">
        <f>SUM(CP226:CQ226)</f>
        <v>27.322600000000001</v>
      </c>
    </row>
    <row r="227" spans="1:553" s="94" customFormat="1" x14ac:dyDescent="0.25">
      <c r="A227" s="193" t="s">
        <v>135</v>
      </c>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c r="AQ227" s="126"/>
      <c r="AR227" s="126"/>
      <c r="AS227" s="126"/>
      <c r="AT227" s="126"/>
      <c r="AU227" s="126"/>
      <c r="AV227" s="126"/>
      <c r="AW227" s="126"/>
      <c r="AX227" s="126"/>
      <c r="AY227" s="126"/>
      <c r="AZ227" s="126"/>
      <c r="BA227" s="126"/>
      <c r="BB227" s="126"/>
      <c r="BC227" s="126"/>
      <c r="BD227" s="126"/>
      <c r="BE227" s="126"/>
      <c r="BF227" s="126"/>
      <c r="BG227" s="126"/>
      <c r="BH227" s="126"/>
      <c r="BI227" s="126"/>
      <c r="BJ227" s="126"/>
      <c r="BK227" s="126"/>
      <c r="BL227" s="126"/>
      <c r="BM227" s="126"/>
      <c r="BN227" s="126"/>
      <c r="BO227" s="126"/>
      <c r="BP227" s="126"/>
      <c r="BQ227" s="126"/>
      <c r="BR227" s="126"/>
      <c r="BS227" s="126"/>
      <c r="BT227" s="126"/>
      <c r="BU227" s="126"/>
      <c r="BV227" s="126"/>
      <c r="BW227" s="126"/>
      <c r="BX227" s="126"/>
      <c r="BY227" s="126"/>
      <c r="BZ227" s="126"/>
      <c r="CA227" s="126"/>
      <c r="CB227" s="126"/>
      <c r="CC227" s="126"/>
      <c r="CD227" s="126"/>
      <c r="CE227" s="126"/>
      <c r="CF227" s="126"/>
      <c r="CG227" s="126"/>
      <c r="CH227" s="126"/>
      <c r="CI227" s="126"/>
      <c r="CJ227" s="126"/>
      <c r="CK227" s="126"/>
      <c r="CL227" s="126"/>
      <c r="CM227" s="126"/>
      <c r="CN227" s="126"/>
      <c r="CO227" s="126"/>
      <c r="CP227" s="126"/>
      <c r="CQ227" s="126"/>
      <c r="CR227" s="126"/>
      <c r="CS227" s="232"/>
      <c r="CT227" s="232"/>
      <c r="CU227" s="232"/>
      <c r="CV227" s="232"/>
      <c r="CW227" s="232"/>
      <c r="CX227" s="232"/>
      <c r="CY227" s="232"/>
      <c r="CZ227" s="232"/>
      <c r="DA227" s="232"/>
      <c r="DB227" s="232"/>
      <c r="DC227" s="232"/>
      <c r="DD227" s="232"/>
      <c r="DE227" s="232"/>
      <c r="DF227" s="232"/>
      <c r="DG227" s="232"/>
      <c r="DH227" s="232"/>
      <c r="DI227" s="232"/>
      <c r="DJ227" s="232"/>
      <c r="DK227" s="232"/>
      <c r="DL227" s="232"/>
      <c r="DM227" s="232"/>
      <c r="DN227" s="232"/>
      <c r="DO227" s="232"/>
      <c r="DP227" s="232"/>
      <c r="DQ227" s="232"/>
      <c r="DR227" s="232"/>
      <c r="DS227" s="232"/>
      <c r="DT227" s="232"/>
      <c r="DU227" s="232"/>
      <c r="DV227" s="232"/>
      <c r="DW227" s="232"/>
      <c r="DX227" s="232"/>
      <c r="DY227" s="232"/>
      <c r="DZ227" s="232"/>
      <c r="EA227" s="232"/>
      <c r="EB227" s="232"/>
      <c r="EC227" s="232"/>
      <c r="ED227" s="232"/>
      <c r="EE227" s="232"/>
      <c r="EF227" s="232"/>
      <c r="EG227" s="232"/>
      <c r="EH227" s="232"/>
      <c r="EI227" s="232"/>
      <c r="EJ227" s="232"/>
      <c r="EK227" s="232"/>
      <c r="EL227" s="232"/>
      <c r="EM227" s="232"/>
      <c r="EN227" s="232"/>
      <c r="EO227" s="232"/>
      <c r="EP227" s="232"/>
      <c r="EQ227" s="232"/>
      <c r="ER227" s="232"/>
      <c r="ES227" s="232"/>
      <c r="ET227" s="232"/>
      <c r="EU227" s="232"/>
      <c r="EV227" s="232"/>
      <c r="EW227" s="232"/>
      <c r="EX227" s="232"/>
      <c r="EY227" s="232"/>
      <c r="EZ227" s="232"/>
      <c r="FA227" s="232"/>
      <c r="FB227" s="232"/>
      <c r="FC227" s="232"/>
      <c r="FD227" s="232"/>
      <c r="FE227" s="232"/>
      <c r="FF227" s="232"/>
      <c r="FG227" s="232"/>
      <c r="FH227" s="232"/>
      <c r="FI227" s="232"/>
      <c r="FJ227" s="232"/>
      <c r="FK227" s="232"/>
      <c r="FL227" s="232"/>
      <c r="FM227" s="232"/>
      <c r="FN227" s="232"/>
      <c r="FO227" s="232"/>
      <c r="FP227" s="232"/>
      <c r="FQ227" s="232"/>
      <c r="FR227" s="232"/>
      <c r="FS227" s="232"/>
      <c r="FT227" s="232"/>
      <c r="FU227" s="232"/>
      <c r="FV227" s="232"/>
      <c r="FW227" s="232"/>
      <c r="FX227" s="232"/>
      <c r="FY227" s="232"/>
      <c r="FZ227" s="232"/>
      <c r="GA227" s="232"/>
      <c r="GB227" s="232"/>
      <c r="GC227" s="120"/>
      <c r="GD227" s="120"/>
      <c r="GE227" s="120"/>
      <c r="GF227" s="120"/>
      <c r="GG227" s="120"/>
      <c r="GH227" s="120"/>
      <c r="GI227" s="120"/>
      <c r="GJ227" s="120"/>
      <c r="GK227" s="120"/>
      <c r="GL227" s="120"/>
      <c r="GM227" s="120"/>
      <c r="GN227" s="120"/>
      <c r="GO227" s="120"/>
      <c r="GP227" s="120"/>
      <c r="GQ227" s="120"/>
      <c r="GR227" s="120"/>
      <c r="GS227" s="120"/>
      <c r="GT227" s="120"/>
      <c r="GU227" s="120"/>
      <c r="GV227" s="120"/>
      <c r="GW227" s="120"/>
      <c r="GX227" s="120"/>
      <c r="GY227" s="120"/>
      <c r="GZ227" s="120"/>
      <c r="HA227" s="120"/>
      <c r="HB227" s="120"/>
      <c r="HC227" s="120"/>
      <c r="HD227" s="120"/>
      <c r="HE227" s="120"/>
      <c r="HF227" s="120"/>
      <c r="HG227" s="120"/>
      <c r="HH227" s="120"/>
      <c r="HI227" s="120"/>
      <c r="HJ227" s="120"/>
      <c r="HK227" s="120"/>
      <c r="HL227" s="120"/>
      <c r="HM227" s="120"/>
      <c r="HN227" s="120"/>
      <c r="HO227" s="120"/>
      <c r="HP227" s="120"/>
      <c r="HQ227" s="120"/>
      <c r="HR227" s="120"/>
      <c r="HS227" s="120"/>
      <c r="HT227" s="120"/>
      <c r="HU227" s="120"/>
      <c r="HV227" s="120"/>
      <c r="HW227" s="120"/>
      <c r="HX227" s="120"/>
      <c r="HY227" s="120"/>
      <c r="HZ227" s="120"/>
      <c r="IA227" s="120"/>
      <c r="IB227" s="120"/>
      <c r="IC227" s="120"/>
      <c r="ID227" s="120"/>
      <c r="IE227" s="120"/>
      <c r="IF227" s="120"/>
      <c r="IG227" s="120"/>
      <c r="IH227" s="120"/>
      <c r="II227" s="120"/>
      <c r="IJ227" s="120"/>
      <c r="IK227" s="120"/>
      <c r="IL227" s="120"/>
      <c r="IM227" s="120"/>
      <c r="IN227" s="120"/>
      <c r="IO227" s="120"/>
      <c r="IP227" s="120"/>
      <c r="IQ227" s="120"/>
      <c r="IR227" s="120"/>
      <c r="IS227" s="120"/>
      <c r="IT227" s="120"/>
      <c r="IU227" s="120"/>
      <c r="IV227" s="120"/>
      <c r="IW227" s="120"/>
      <c r="IX227" s="120"/>
      <c r="IY227" s="120"/>
      <c r="IZ227" s="120"/>
      <c r="JA227" s="120"/>
      <c r="JB227" s="120"/>
      <c r="JC227" s="120"/>
      <c r="JD227" s="120"/>
      <c r="JE227" s="120"/>
      <c r="JF227" s="120"/>
      <c r="JG227" s="120"/>
      <c r="JH227" s="120"/>
      <c r="JI227" s="120"/>
      <c r="JJ227" s="120"/>
      <c r="JK227" s="120"/>
      <c r="JL227" s="120"/>
      <c r="JM227" s="120"/>
      <c r="JN227" s="120"/>
      <c r="JO227" s="120"/>
      <c r="JP227" s="120"/>
      <c r="JQ227" s="120"/>
      <c r="JR227" s="120"/>
      <c r="JS227" s="120"/>
      <c r="JT227" s="120"/>
      <c r="JU227" s="120"/>
      <c r="JV227" s="120"/>
      <c r="JW227" s="120"/>
      <c r="JX227" s="120"/>
      <c r="JY227" s="120"/>
      <c r="JZ227" s="120"/>
      <c r="KA227" s="120"/>
      <c r="KB227" s="120"/>
      <c r="KC227" s="120"/>
      <c r="KD227" s="120"/>
      <c r="KE227" s="120"/>
      <c r="KF227" s="120"/>
      <c r="KG227" s="120"/>
      <c r="KH227" s="120"/>
      <c r="KI227" s="120"/>
      <c r="KJ227" s="120"/>
      <c r="KK227" s="120"/>
      <c r="KL227" s="120"/>
      <c r="KM227" s="120"/>
      <c r="KN227" s="120"/>
      <c r="KO227" s="120"/>
      <c r="KP227" s="120"/>
      <c r="KQ227" s="120"/>
      <c r="KR227" s="120"/>
      <c r="KS227" s="120"/>
      <c r="KT227" s="120"/>
      <c r="KU227" s="120"/>
      <c r="KV227" s="120"/>
      <c r="KW227" s="120"/>
      <c r="KX227" s="120"/>
      <c r="KY227" s="120"/>
      <c r="KZ227" s="120"/>
      <c r="LA227" s="120"/>
      <c r="LB227" s="120"/>
      <c r="LC227" s="120"/>
      <c r="LD227" s="120"/>
      <c r="LE227" s="120"/>
      <c r="LF227" s="120"/>
      <c r="LG227" s="120"/>
      <c r="LH227" s="120"/>
      <c r="LI227" s="120"/>
      <c r="LJ227" s="120"/>
      <c r="LK227" s="120"/>
      <c r="LL227" s="120"/>
      <c r="LM227" s="120"/>
      <c r="LN227" s="120"/>
      <c r="LO227" s="120"/>
      <c r="LP227" s="120"/>
      <c r="LQ227" s="120"/>
      <c r="LR227" s="120"/>
      <c r="LS227" s="120"/>
      <c r="LT227" s="120"/>
      <c r="LU227" s="120"/>
      <c r="LV227" s="120"/>
      <c r="LW227" s="120"/>
      <c r="LX227" s="120"/>
      <c r="LY227" s="120"/>
      <c r="LZ227" s="120"/>
      <c r="MA227" s="120"/>
      <c r="MB227" s="120"/>
      <c r="MC227" s="120"/>
      <c r="MD227" s="120"/>
      <c r="ME227" s="120"/>
      <c r="MF227" s="120"/>
      <c r="MG227" s="120"/>
      <c r="MH227" s="120"/>
      <c r="MI227" s="120"/>
      <c r="MJ227" s="120"/>
      <c r="MK227" s="120"/>
      <c r="ML227" s="120"/>
      <c r="MM227" s="120"/>
      <c r="MN227" s="120"/>
      <c r="MO227" s="120"/>
      <c r="MP227" s="120"/>
      <c r="MQ227" s="120"/>
      <c r="MR227" s="120"/>
      <c r="MS227" s="120"/>
      <c r="MT227" s="120"/>
      <c r="MU227" s="120"/>
      <c r="MV227" s="120"/>
      <c r="MW227" s="120"/>
      <c r="MX227" s="120"/>
      <c r="MY227" s="120"/>
      <c r="MZ227" s="120"/>
      <c r="NA227" s="120"/>
      <c r="NB227" s="120"/>
      <c r="NC227" s="120"/>
      <c r="ND227" s="120"/>
      <c r="NE227" s="120"/>
      <c r="NF227" s="120"/>
      <c r="NG227" s="120"/>
      <c r="NH227" s="120"/>
      <c r="NI227" s="120"/>
      <c r="NJ227" s="120"/>
      <c r="NK227" s="120"/>
      <c r="NL227" s="120"/>
      <c r="NM227" s="120"/>
      <c r="NN227" s="120"/>
      <c r="NO227" s="120"/>
      <c r="NP227" s="120"/>
      <c r="NQ227" s="120"/>
      <c r="NR227" s="120"/>
      <c r="NS227" s="120"/>
      <c r="NT227" s="120"/>
      <c r="NU227" s="120"/>
      <c r="NV227" s="120"/>
      <c r="NW227" s="120"/>
      <c r="NX227" s="120"/>
      <c r="NY227" s="120"/>
      <c r="NZ227" s="120"/>
      <c r="OA227" s="120"/>
      <c r="OB227" s="120"/>
      <c r="OC227" s="120"/>
      <c r="OD227" s="120"/>
      <c r="OE227" s="120"/>
      <c r="OF227" s="120"/>
      <c r="OG227" s="120"/>
      <c r="OH227" s="120"/>
      <c r="OI227" s="120"/>
      <c r="OJ227" s="120"/>
      <c r="OK227" s="120"/>
      <c r="OL227" s="120"/>
      <c r="OM227" s="120"/>
      <c r="ON227" s="120"/>
      <c r="OO227" s="120"/>
      <c r="OP227" s="120"/>
      <c r="OQ227" s="120"/>
      <c r="OR227" s="120"/>
      <c r="OS227" s="120"/>
      <c r="OT227" s="120"/>
      <c r="OU227" s="120"/>
      <c r="OV227" s="120"/>
      <c r="OW227" s="120"/>
      <c r="OX227" s="120"/>
      <c r="OY227" s="120"/>
      <c r="OZ227" s="120"/>
      <c r="PA227" s="120"/>
      <c r="PB227" s="120"/>
      <c r="PC227" s="120"/>
      <c r="PD227" s="120"/>
      <c r="PE227" s="120"/>
      <c r="PF227" s="120"/>
      <c r="PG227" s="120"/>
      <c r="PH227" s="120"/>
      <c r="PI227" s="120"/>
      <c r="PJ227" s="120"/>
      <c r="PK227" s="120"/>
      <c r="PL227" s="120"/>
      <c r="PM227" s="120"/>
      <c r="PN227" s="120"/>
      <c r="PO227" s="120"/>
      <c r="PP227" s="120"/>
      <c r="PQ227" s="120"/>
      <c r="PR227" s="120"/>
      <c r="PS227" s="120"/>
      <c r="PT227" s="120"/>
      <c r="PU227" s="120"/>
      <c r="PV227" s="120"/>
      <c r="PW227" s="120"/>
      <c r="PX227" s="120"/>
      <c r="PY227" s="120"/>
      <c r="PZ227" s="120"/>
      <c r="QA227" s="120"/>
      <c r="QB227" s="120"/>
      <c r="QC227" s="120"/>
      <c r="QD227" s="120"/>
      <c r="QE227" s="120"/>
      <c r="QF227" s="120"/>
      <c r="QG227" s="120"/>
      <c r="QH227" s="120"/>
      <c r="QI227" s="120"/>
      <c r="QJ227" s="120"/>
      <c r="QK227" s="120"/>
      <c r="QL227" s="120"/>
      <c r="QM227" s="120"/>
      <c r="QN227" s="120"/>
      <c r="QO227" s="120"/>
      <c r="QP227" s="120"/>
      <c r="QQ227" s="120"/>
      <c r="QR227" s="120"/>
      <c r="QS227" s="120"/>
      <c r="QT227" s="120"/>
      <c r="QU227" s="120"/>
      <c r="QV227" s="120"/>
      <c r="QW227" s="120"/>
      <c r="QX227" s="120"/>
      <c r="QY227" s="120"/>
      <c r="QZ227" s="120"/>
      <c r="RA227" s="120"/>
      <c r="RB227" s="120"/>
      <c r="RC227" s="120"/>
      <c r="RD227" s="120"/>
      <c r="RE227" s="120"/>
      <c r="RF227" s="120"/>
      <c r="RG227" s="120"/>
      <c r="RH227" s="120"/>
      <c r="RI227" s="120"/>
      <c r="RJ227" s="120"/>
      <c r="RK227" s="120"/>
      <c r="RL227" s="120"/>
      <c r="RM227" s="120"/>
      <c r="RN227" s="120"/>
      <c r="RO227" s="120"/>
      <c r="RP227" s="120"/>
      <c r="RQ227" s="120"/>
      <c r="RR227" s="120"/>
      <c r="RS227" s="120"/>
      <c r="RT227" s="120"/>
      <c r="RU227" s="120"/>
      <c r="RV227" s="120"/>
      <c r="RW227" s="120"/>
      <c r="RX227" s="120"/>
      <c r="RY227" s="120"/>
      <c r="RZ227" s="120"/>
      <c r="SA227" s="120"/>
      <c r="SB227" s="120"/>
      <c r="SC227" s="120"/>
      <c r="SD227" s="120"/>
      <c r="SE227" s="120"/>
      <c r="SF227" s="120"/>
      <c r="SG227" s="120"/>
      <c r="SH227" s="120"/>
      <c r="SI227" s="120"/>
      <c r="SJ227" s="120"/>
      <c r="SK227" s="120"/>
      <c r="SL227" s="120"/>
      <c r="SM227" s="120"/>
      <c r="SN227" s="120"/>
      <c r="SO227" s="120"/>
      <c r="SP227" s="120"/>
      <c r="SQ227" s="120"/>
      <c r="SR227" s="120"/>
      <c r="SS227" s="120"/>
      <c r="ST227" s="120"/>
      <c r="SU227" s="120"/>
      <c r="SV227" s="120"/>
      <c r="SW227" s="120"/>
      <c r="SX227" s="120"/>
      <c r="SY227" s="120"/>
      <c r="SZ227" s="120"/>
      <c r="TA227" s="120"/>
      <c r="TB227" s="120"/>
      <c r="TC227" s="120"/>
      <c r="TD227" s="120"/>
      <c r="TE227" s="120"/>
      <c r="TF227" s="120"/>
      <c r="TG227" s="120"/>
      <c r="TH227" s="120"/>
      <c r="TI227" s="120"/>
      <c r="TJ227" s="120"/>
      <c r="TK227" s="120"/>
      <c r="TL227" s="120"/>
      <c r="TM227" s="120"/>
      <c r="TN227" s="120"/>
      <c r="TO227" s="120"/>
      <c r="TP227" s="120"/>
      <c r="TQ227" s="120"/>
      <c r="TR227" s="120"/>
      <c r="TS227" s="120"/>
      <c r="TT227" s="120"/>
      <c r="TU227" s="120"/>
      <c r="TV227" s="120"/>
      <c r="TW227" s="120"/>
      <c r="TX227" s="120"/>
      <c r="TY227" s="120"/>
      <c r="TZ227" s="120"/>
      <c r="UA227" s="120"/>
      <c r="UB227" s="120"/>
      <c r="UC227" s="120"/>
      <c r="UD227" s="120"/>
      <c r="UE227" s="120"/>
      <c r="UF227" s="120"/>
      <c r="UG227" s="120"/>
    </row>
    <row r="228" spans="1:553" x14ac:dyDescent="0.25">
      <c r="A228" s="163" t="s">
        <v>131</v>
      </c>
      <c r="B228" s="31">
        <v>85.149600000000007</v>
      </c>
      <c r="C228" s="31">
        <v>1331.3724</v>
      </c>
      <c r="D228" s="31">
        <v>1416.5219999999999</v>
      </c>
      <c r="E228" s="31">
        <v>93.603800000000007</v>
      </c>
      <c r="F228" s="31">
        <v>1383.2097000000001</v>
      </c>
      <c r="G228" s="31">
        <v>1476.8135</v>
      </c>
      <c r="H228" s="31">
        <v>436.93619999999999</v>
      </c>
      <c r="I228" s="31">
        <v>90.779499999999999</v>
      </c>
      <c r="J228" s="31">
        <v>1349.0794000000001</v>
      </c>
      <c r="K228" s="127">
        <v>1439.8588999999999</v>
      </c>
      <c r="L228" s="127">
        <v>659.63729999999998</v>
      </c>
      <c r="M228" s="127">
        <v>87.068299999999994</v>
      </c>
      <c r="N228" s="127">
        <v>1214.3154</v>
      </c>
      <c r="O228" s="127">
        <f>N228+M228</f>
        <v>1301.3836999999999</v>
      </c>
      <c r="P228" s="127">
        <v>0</v>
      </c>
      <c r="Q228" s="127">
        <v>92.885800000000003</v>
      </c>
      <c r="R228" s="127">
        <v>1475.4998000000001</v>
      </c>
      <c r="S228" s="127">
        <v>1568.3856000000001</v>
      </c>
      <c r="T228" s="127">
        <v>727.52809999999999</v>
      </c>
      <c r="U228" s="127">
        <v>103.264</v>
      </c>
      <c r="V228" s="127">
        <v>1374.3984</v>
      </c>
      <c r="W228" s="127">
        <f>V228+U228</f>
        <v>1477.6623999999999</v>
      </c>
      <c r="X228" s="127">
        <v>648.61630000000002</v>
      </c>
      <c r="Y228" s="127">
        <v>97.275599999999997</v>
      </c>
      <c r="Z228" s="127">
        <v>1319.2497000000001</v>
      </c>
      <c r="AA228" s="123">
        <f>SUM(Y228:Z228)</f>
        <v>1416.5253</v>
      </c>
      <c r="AB228" s="127">
        <v>853.50199999999995</v>
      </c>
      <c r="AC228" s="127">
        <v>645.06029999999998</v>
      </c>
      <c r="AD228" s="127">
        <f>AC228+AB228</f>
        <v>1498.5623000000001</v>
      </c>
      <c r="AE228" s="127">
        <v>869.40290000000005</v>
      </c>
      <c r="AF228" s="127">
        <v>700.11789999999996</v>
      </c>
      <c r="AG228" s="127">
        <f>SUM(AE228:AF228)</f>
        <v>1569.5208</v>
      </c>
      <c r="AH228" s="127">
        <v>831.87929999999994</v>
      </c>
      <c r="AI228" s="127">
        <v>641.28920000000005</v>
      </c>
      <c r="AJ228" s="127">
        <f>SUM(AH228:AI228)</f>
        <v>1473.1685</v>
      </c>
      <c r="AK228" s="127">
        <v>1191.0719999999999</v>
      </c>
      <c r="AL228" s="127">
        <v>791.97519999999997</v>
      </c>
      <c r="AM228" s="127">
        <f>SUM(AK228:AL228)</f>
        <v>1983.0472</v>
      </c>
      <c r="AN228" s="127">
        <v>1239.8530000000001</v>
      </c>
      <c r="AO228" s="127">
        <v>992.27499999999998</v>
      </c>
      <c r="AP228" s="127">
        <f>SUM(AN228:AO228)</f>
        <v>2232.1280000000002</v>
      </c>
      <c r="AQ228" s="127">
        <v>1098.3014000000001</v>
      </c>
      <c r="AR228" s="127">
        <v>646.52819999999997</v>
      </c>
      <c r="AS228" s="123">
        <f>SUM(AQ228:AR228)</f>
        <v>1744.8296</v>
      </c>
      <c r="AT228" s="127">
        <v>1386.2134000000001</v>
      </c>
      <c r="AU228" s="127">
        <v>1216.2750000000001</v>
      </c>
      <c r="AV228" s="127">
        <f>SUM(AT228:AU228)</f>
        <v>2602.4884000000002</v>
      </c>
      <c r="AW228" s="127">
        <v>1449.9043999999999</v>
      </c>
      <c r="AX228" s="127">
        <v>1052.4717000000001</v>
      </c>
      <c r="AY228" s="127">
        <f>SUM(AW228:AX228)</f>
        <v>2502.3761</v>
      </c>
      <c r="AZ228" s="219">
        <v>1208.5418</v>
      </c>
      <c r="BA228" s="219">
        <v>810.30449999999996</v>
      </c>
      <c r="BB228" s="226">
        <f>SUM(AZ228:BA228)</f>
        <v>2018.8462999999999</v>
      </c>
      <c r="BC228" s="226">
        <v>1118.9564</v>
      </c>
      <c r="BD228" s="226">
        <v>616.13210000000004</v>
      </c>
      <c r="BE228" s="226">
        <f>SUM(BC228:BD228)</f>
        <v>1735.0885000000001</v>
      </c>
      <c r="BF228" s="219">
        <v>1283.7172</v>
      </c>
      <c r="BG228" s="219">
        <v>842.28890000000001</v>
      </c>
      <c r="BH228" s="226">
        <f>SUM(BF228:BG228)</f>
        <v>2126.0061000000001</v>
      </c>
      <c r="BI228" s="226">
        <v>1478.1765</v>
      </c>
      <c r="BJ228" s="226">
        <v>907.86559999999997</v>
      </c>
      <c r="BK228" s="226">
        <f>SUM(BI228:BJ228)</f>
        <v>2386.0421000000001</v>
      </c>
      <c r="BL228" s="228">
        <v>1398.1391000000001</v>
      </c>
      <c r="BM228" s="228">
        <v>791.28390000000002</v>
      </c>
      <c r="BN228" s="226">
        <f>SUM(BL228:BM228)</f>
        <v>2189.4230000000002</v>
      </c>
      <c r="BO228" s="226">
        <v>1524.8924999999999</v>
      </c>
      <c r="BP228" s="226">
        <v>984.10130000000004</v>
      </c>
      <c r="BQ228" s="226">
        <f>SUM(BO228:BP228)</f>
        <v>2508.9938000000002</v>
      </c>
      <c r="BR228" s="228">
        <v>1599.3517999999999</v>
      </c>
      <c r="BS228" s="228">
        <v>1004.146</v>
      </c>
      <c r="BT228" s="226">
        <f>SUM(BR228:BS228)</f>
        <v>2603.4978000000001</v>
      </c>
      <c r="BU228" s="228">
        <v>1532.0117</v>
      </c>
      <c r="BV228" s="228">
        <v>858.65779999999995</v>
      </c>
      <c r="BW228" s="226">
        <f>SUM(BU228:BV228)</f>
        <v>2390.6695</v>
      </c>
      <c r="BX228" s="228">
        <v>1642.9073000000001</v>
      </c>
      <c r="BY228" s="228">
        <v>1047.6067</v>
      </c>
      <c r="BZ228" s="226">
        <f>SUM(BX228:BY228)</f>
        <v>2690.5140000000001</v>
      </c>
      <c r="CA228" s="228">
        <v>1928.4034999999999</v>
      </c>
      <c r="CB228" s="228">
        <v>1084.0097000000001</v>
      </c>
      <c r="CC228" s="226">
        <f>SUM(CA228:CB228)</f>
        <v>3012.4132</v>
      </c>
      <c r="CD228" s="228">
        <v>1722.6867</v>
      </c>
      <c r="CE228" s="228">
        <v>971.87969999999996</v>
      </c>
      <c r="CF228" s="226">
        <f>SUM(CD228:CE228)</f>
        <v>2694.5663999999997</v>
      </c>
      <c r="CG228" s="228">
        <v>1957.5467000000001</v>
      </c>
      <c r="CH228" s="228">
        <v>1082.8696</v>
      </c>
      <c r="CI228" s="226">
        <f>SUM(CG228:CH228)</f>
        <v>3040.4162999999999</v>
      </c>
      <c r="CJ228" s="128">
        <v>2051.1055000000001</v>
      </c>
      <c r="CK228" s="128">
        <v>1060.2434000000001</v>
      </c>
      <c r="CL228" s="226">
        <f>SUM(CJ228:CK228)</f>
        <v>3111.3489</v>
      </c>
      <c r="CM228" s="228">
        <v>2170.0083</v>
      </c>
      <c r="CN228" s="228">
        <v>1104.7691</v>
      </c>
      <c r="CO228" s="226">
        <f>SUM(CM228:CN228)</f>
        <v>3274.7773999999999</v>
      </c>
      <c r="CP228" s="228">
        <v>2337.09</v>
      </c>
      <c r="CQ228" s="228">
        <v>1310.7538999999999</v>
      </c>
      <c r="CR228" s="226">
        <f>SUM(CP228:CQ228)</f>
        <v>3647.8438999999998</v>
      </c>
      <c r="GC228" s="120"/>
      <c r="GD228" s="120"/>
      <c r="GE228" s="120"/>
      <c r="GF228" s="120"/>
      <c r="GG228" s="120"/>
      <c r="GH228" s="120"/>
      <c r="GI228" s="120"/>
      <c r="GJ228" s="120"/>
      <c r="GK228" s="120"/>
      <c r="GL228" s="120"/>
      <c r="GM228" s="120"/>
      <c r="GN228" s="120"/>
      <c r="GO228" s="120"/>
      <c r="GP228" s="120"/>
      <c r="GQ228" s="120"/>
      <c r="GR228" s="120"/>
      <c r="GS228" s="120"/>
      <c r="GT228" s="120"/>
      <c r="GU228" s="120"/>
      <c r="GV228" s="120"/>
      <c r="GW228" s="120"/>
      <c r="GX228" s="120"/>
      <c r="GY228" s="120"/>
      <c r="GZ228" s="120"/>
      <c r="HA228" s="120"/>
      <c r="HB228" s="120"/>
      <c r="HC228" s="120"/>
      <c r="HD228" s="120"/>
      <c r="HE228" s="120"/>
      <c r="HF228" s="120"/>
      <c r="HG228" s="120"/>
      <c r="HH228" s="120"/>
      <c r="HI228" s="120"/>
      <c r="HJ228" s="120"/>
      <c r="HK228" s="120"/>
      <c r="HL228" s="120"/>
      <c r="HM228" s="120"/>
      <c r="HN228" s="120"/>
      <c r="HO228" s="120"/>
      <c r="HP228" s="120"/>
      <c r="HQ228" s="120"/>
      <c r="HR228" s="120"/>
      <c r="HS228" s="120"/>
      <c r="HT228" s="120"/>
      <c r="HU228" s="120"/>
      <c r="HV228" s="120"/>
      <c r="HW228" s="120"/>
      <c r="HX228" s="120"/>
      <c r="HY228" s="120"/>
      <c r="HZ228" s="120"/>
      <c r="IA228" s="120"/>
      <c r="IB228" s="120"/>
      <c r="IC228" s="120"/>
      <c r="ID228" s="120"/>
      <c r="IE228" s="120"/>
      <c r="IF228" s="120"/>
      <c r="IG228" s="120"/>
      <c r="IH228" s="120"/>
      <c r="II228" s="120"/>
      <c r="IJ228" s="120"/>
      <c r="IK228" s="120"/>
      <c r="IL228" s="120"/>
      <c r="IM228" s="120"/>
      <c r="IN228" s="120"/>
      <c r="IO228" s="120"/>
      <c r="IP228" s="120"/>
      <c r="IQ228" s="120"/>
      <c r="IR228" s="120"/>
      <c r="IS228" s="120"/>
      <c r="IT228" s="120"/>
      <c r="IU228" s="120"/>
      <c r="IV228" s="120"/>
      <c r="IW228" s="120"/>
      <c r="IX228" s="120"/>
      <c r="IY228" s="120"/>
      <c r="IZ228" s="120"/>
      <c r="JA228" s="120"/>
      <c r="JB228" s="120"/>
      <c r="JC228" s="120"/>
      <c r="JD228" s="120"/>
      <c r="JE228" s="120"/>
      <c r="JF228" s="120"/>
      <c r="JG228" s="120"/>
      <c r="JH228" s="120"/>
      <c r="JI228" s="120"/>
      <c r="JJ228" s="120"/>
      <c r="JK228" s="120"/>
      <c r="JL228" s="120"/>
      <c r="JM228" s="120"/>
      <c r="JN228" s="120"/>
      <c r="JO228" s="120"/>
      <c r="JP228" s="120"/>
      <c r="JQ228" s="120"/>
      <c r="JR228" s="120"/>
      <c r="JS228" s="120"/>
      <c r="JT228" s="120"/>
      <c r="JU228" s="120"/>
      <c r="JV228" s="120"/>
      <c r="JW228" s="120"/>
      <c r="JX228" s="120"/>
      <c r="JY228" s="120"/>
      <c r="JZ228" s="120"/>
      <c r="KA228" s="120"/>
      <c r="KB228" s="120"/>
      <c r="KC228" s="120"/>
      <c r="KD228" s="120"/>
      <c r="KE228" s="120"/>
      <c r="KF228" s="120"/>
      <c r="KG228" s="120"/>
      <c r="KH228" s="120"/>
      <c r="KI228" s="120"/>
      <c r="KJ228" s="120"/>
      <c r="KK228" s="120"/>
      <c r="KL228" s="120"/>
      <c r="KM228" s="120"/>
      <c r="KN228" s="120"/>
      <c r="KO228" s="120"/>
      <c r="KP228" s="120"/>
      <c r="KQ228" s="120"/>
      <c r="KR228" s="120"/>
      <c r="KS228" s="120"/>
      <c r="KT228" s="120"/>
      <c r="KU228" s="120"/>
      <c r="KV228" s="120"/>
      <c r="KW228" s="120"/>
      <c r="KX228" s="120"/>
      <c r="KY228" s="120"/>
      <c r="KZ228" s="120"/>
      <c r="LA228" s="120"/>
      <c r="LB228" s="120"/>
      <c r="LC228" s="120"/>
      <c r="LD228" s="120"/>
      <c r="LE228" s="120"/>
      <c r="LF228" s="120"/>
      <c r="LG228" s="120"/>
      <c r="LH228" s="120"/>
      <c r="LI228" s="120"/>
      <c r="LJ228" s="120"/>
      <c r="LK228" s="120"/>
      <c r="LL228" s="120"/>
      <c r="LM228" s="120"/>
      <c r="LN228" s="120"/>
      <c r="LO228" s="120"/>
      <c r="LP228" s="120"/>
      <c r="LQ228" s="120"/>
      <c r="LR228" s="120"/>
      <c r="LS228" s="120"/>
      <c r="LT228" s="120"/>
      <c r="LU228" s="120"/>
      <c r="LV228" s="120"/>
      <c r="LW228" s="120"/>
      <c r="LX228" s="120"/>
      <c r="LY228" s="120"/>
      <c r="LZ228" s="120"/>
      <c r="MA228" s="120"/>
      <c r="MB228" s="120"/>
      <c r="MC228" s="120"/>
      <c r="MD228" s="120"/>
      <c r="ME228" s="120"/>
      <c r="MF228" s="120"/>
      <c r="MG228" s="120"/>
      <c r="MH228" s="120"/>
      <c r="MI228" s="120"/>
      <c r="MJ228" s="120"/>
      <c r="MK228" s="120"/>
      <c r="ML228" s="120"/>
      <c r="MM228" s="120"/>
      <c r="MN228" s="120"/>
      <c r="MO228" s="120"/>
      <c r="MP228" s="120"/>
      <c r="MQ228" s="120"/>
      <c r="MR228" s="120"/>
      <c r="MS228" s="120"/>
      <c r="MT228" s="120"/>
      <c r="MU228" s="120"/>
      <c r="MV228" s="120"/>
      <c r="MW228" s="120"/>
      <c r="MX228" s="120"/>
      <c r="MY228" s="120"/>
      <c r="MZ228" s="120"/>
      <c r="NA228" s="120"/>
      <c r="NB228" s="120"/>
      <c r="NC228" s="120"/>
      <c r="ND228" s="120"/>
      <c r="NE228" s="120"/>
      <c r="NF228" s="120"/>
      <c r="NG228" s="120"/>
      <c r="NH228" s="120"/>
      <c r="NI228" s="120"/>
      <c r="NJ228" s="120"/>
      <c r="NK228" s="120"/>
      <c r="NL228" s="120"/>
      <c r="NM228" s="120"/>
      <c r="NN228" s="120"/>
      <c r="NO228" s="120"/>
      <c r="NP228" s="120"/>
      <c r="NQ228" s="120"/>
      <c r="NR228" s="120"/>
      <c r="NS228" s="120"/>
      <c r="NT228" s="120"/>
      <c r="NU228" s="120"/>
      <c r="NV228" s="120"/>
      <c r="NW228" s="120"/>
      <c r="NX228" s="120"/>
      <c r="NY228" s="120"/>
      <c r="NZ228" s="120"/>
      <c r="OA228" s="120"/>
      <c r="OB228" s="120"/>
      <c r="OC228" s="120"/>
      <c r="OD228" s="120"/>
      <c r="OE228" s="120"/>
      <c r="OF228" s="120"/>
      <c r="OG228" s="120"/>
      <c r="OH228" s="120"/>
      <c r="OI228" s="120"/>
      <c r="OJ228" s="120"/>
      <c r="OK228" s="120"/>
      <c r="OL228" s="120"/>
      <c r="OM228" s="120"/>
      <c r="ON228" s="120"/>
      <c r="OO228" s="120"/>
      <c r="OP228" s="120"/>
      <c r="OQ228" s="120"/>
      <c r="OR228" s="120"/>
      <c r="OS228" s="120"/>
      <c r="OT228" s="120"/>
      <c r="OU228" s="120"/>
      <c r="OV228" s="120"/>
      <c r="OW228" s="120"/>
      <c r="OX228" s="120"/>
      <c r="OY228" s="120"/>
      <c r="OZ228" s="120"/>
      <c r="PA228" s="120"/>
      <c r="PB228" s="120"/>
      <c r="PC228" s="120"/>
      <c r="PD228" s="120"/>
      <c r="PE228" s="120"/>
      <c r="PF228" s="120"/>
      <c r="PG228" s="120"/>
      <c r="PH228" s="120"/>
      <c r="PI228" s="120"/>
      <c r="PJ228" s="120"/>
      <c r="PK228" s="120"/>
      <c r="PL228" s="120"/>
      <c r="PM228" s="120"/>
      <c r="PN228" s="120"/>
      <c r="PO228" s="120"/>
      <c r="PP228" s="120"/>
      <c r="PQ228" s="120"/>
      <c r="PR228" s="120"/>
      <c r="PS228" s="120"/>
      <c r="PT228" s="120"/>
      <c r="PU228" s="120"/>
      <c r="PV228" s="120"/>
      <c r="PW228" s="120"/>
      <c r="PX228" s="120"/>
      <c r="PY228" s="120"/>
      <c r="PZ228" s="120"/>
      <c r="QA228" s="120"/>
      <c r="QB228" s="120"/>
      <c r="QC228" s="120"/>
      <c r="QD228" s="120"/>
      <c r="QE228" s="120"/>
      <c r="QF228" s="120"/>
      <c r="QG228" s="120"/>
      <c r="QH228" s="120"/>
      <c r="QI228" s="120"/>
      <c r="QJ228" s="120"/>
      <c r="QK228" s="120"/>
      <c r="QL228" s="120"/>
      <c r="QM228" s="120"/>
      <c r="QN228" s="120"/>
      <c r="QO228" s="120"/>
      <c r="QP228" s="120"/>
      <c r="QQ228" s="120"/>
      <c r="QR228" s="120"/>
      <c r="QS228" s="120"/>
      <c r="QT228" s="120"/>
      <c r="QU228" s="120"/>
      <c r="QV228" s="120"/>
      <c r="QW228" s="120"/>
      <c r="QX228" s="120"/>
      <c r="QY228" s="120"/>
      <c r="QZ228" s="120"/>
      <c r="RA228" s="120"/>
      <c r="RB228" s="120"/>
      <c r="RC228" s="120"/>
      <c r="RD228" s="120"/>
      <c r="RE228" s="120"/>
      <c r="RF228" s="120"/>
      <c r="RG228" s="120"/>
      <c r="RH228" s="120"/>
      <c r="RI228" s="120"/>
      <c r="RJ228" s="120"/>
      <c r="RK228" s="120"/>
      <c r="RL228" s="120"/>
      <c r="RM228" s="120"/>
      <c r="RN228" s="120"/>
      <c r="RO228" s="120"/>
      <c r="RP228" s="120"/>
      <c r="RQ228" s="120"/>
      <c r="RR228" s="120"/>
      <c r="RS228" s="120"/>
      <c r="RT228" s="120"/>
      <c r="RU228" s="120"/>
      <c r="RV228" s="120"/>
      <c r="RW228" s="120"/>
      <c r="RX228" s="120"/>
      <c r="RY228" s="120"/>
      <c r="RZ228" s="120"/>
      <c r="SA228" s="120"/>
      <c r="SB228" s="120"/>
      <c r="SC228" s="120"/>
      <c r="SD228" s="120"/>
      <c r="SE228" s="120"/>
      <c r="SF228" s="120"/>
      <c r="SG228" s="120"/>
      <c r="SH228" s="120"/>
      <c r="SI228" s="120"/>
      <c r="SJ228" s="120"/>
      <c r="SK228" s="120"/>
      <c r="SL228" s="120"/>
      <c r="SM228" s="120"/>
      <c r="SN228" s="120"/>
      <c r="SO228" s="120"/>
      <c r="SP228" s="120"/>
      <c r="SQ228" s="120"/>
      <c r="SR228" s="120"/>
      <c r="SS228" s="120"/>
      <c r="ST228" s="120"/>
      <c r="SU228" s="120"/>
      <c r="SV228" s="120"/>
      <c r="SW228" s="120"/>
      <c r="SX228" s="120"/>
      <c r="SY228" s="120"/>
      <c r="SZ228" s="120"/>
      <c r="TA228" s="120"/>
      <c r="TB228" s="120"/>
      <c r="TC228" s="120"/>
      <c r="TD228" s="120"/>
      <c r="TE228" s="120"/>
      <c r="TF228" s="120"/>
      <c r="TG228" s="120"/>
      <c r="TH228" s="120"/>
      <c r="TI228" s="120"/>
      <c r="TJ228" s="120"/>
      <c r="TK228" s="120"/>
      <c r="TL228" s="120"/>
      <c r="TM228" s="120"/>
      <c r="TN228" s="120"/>
      <c r="TO228" s="120"/>
      <c r="TP228" s="120"/>
      <c r="TQ228" s="120"/>
      <c r="TR228" s="120"/>
      <c r="TS228" s="120"/>
      <c r="TT228" s="120"/>
      <c r="TU228" s="120"/>
      <c r="TV228" s="120"/>
      <c r="TW228" s="120"/>
      <c r="TX228" s="120"/>
      <c r="TY228" s="120"/>
      <c r="TZ228" s="120"/>
      <c r="UA228" s="120"/>
      <c r="UB228" s="120"/>
      <c r="UC228" s="120"/>
      <c r="UD228" s="120"/>
      <c r="UE228" s="120"/>
      <c r="UF228" s="120"/>
      <c r="UG228" s="120"/>
    </row>
    <row r="229" spans="1:553" x14ac:dyDescent="0.25">
      <c r="A229" s="163" t="s">
        <v>132</v>
      </c>
      <c r="B229" s="31">
        <v>3.6516000000000002</v>
      </c>
      <c r="C229" s="31">
        <v>0</v>
      </c>
      <c r="D229" s="31">
        <v>3.6516000000000002</v>
      </c>
      <c r="E229" s="31">
        <v>4.0909000000000004</v>
      </c>
      <c r="F229" s="31">
        <v>0</v>
      </c>
      <c r="G229" s="31">
        <v>4.0909000000000004</v>
      </c>
      <c r="H229" s="31">
        <v>0</v>
      </c>
      <c r="I229" s="31">
        <v>4.3002000000000002</v>
      </c>
      <c r="J229" s="31">
        <v>0</v>
      </c>
      <c r="K229" s="127">
        <v>4.3002000000000002</v>
      </c>
      <c r="L229" s="127">
        <v>0</v>
      </c>
      <c r="M229" s="127">
        <v>4.1779999999999999</v>
      </c>
      <c r="N229" s="127">
        <v>0</v>
      </c>
      <c r="O229" s="127">
        <f>N229+M229</f>
        <v>4.1779999999999999</v>
      </c>
      <c r="P229" s="127">
        <v>0</v>
      </c>
      <c r="Q229" s="127">
        <v>4.3766999999999996</v>
      </c>
      <c r="R229" s="127">
        <v>0</v>
      </c>
      <c r="S229" s="127">
        <v>4.3766999999999996</v>
      </c>
      <c r="T229" s="127">
        <v>0</v>
      </c>
      <c r="U229" s="127">
        <v>4.4901</v>
      </c>
      <c r="V229" s="127">
        <v>0</v>
      </c>
      <c r="W229" s="127">
        <f>V229+U229</f>
        <v>4.4901</v>
      </c>
      <c r="X229" s="127">
        <v>0</v>
      </c>
      <c r="Y229" s="127">
        <v>4.2721999999999998</v>
      </c>
      <c r="Z229" s="127">
        <v>0</v>
      </c>
      <c r="AA229" s="123">
        <f>SUM(Y229:Z229)</f>
        <v>4.2721999999999998</v>
      </c>
      <c r="AB229" s="127">
        <v>4.9721000000000002</v>
      </c>
      <c r="AC229" s="127">
        <v>0</v>
      </c>
      <c r="AD229" s="127">
        <f>AC229+AB229</f>
        <v>4.9721000000000002</v>
      </c>
      <c r="AE229" s="127">
        <v>4.7564000000000002</v>
      </c>
      <c r="AF229" s="127">
        <v>0</v>
      </c>
      <c r="AG229" s="127">
        <f>SUM(AE229:AF229)</f>
        <v>4.7564000000000002</v>
      </c>
      <c r="AH229" s="127">
        <v>4.4786999999999999</v>
      </c>
      <c r="AI229" s="127">
        <v>0</v>
      </c>
      <c r="AJ229" s="127">
        <f>SUM(AH229:AI229)</f>
        <v>4.4786999999999999</v>
      </c>
      <c r="AK229" s="127">
        <v>5.6936999999999998</v>
      </c>
      <c r="AL229" s="127">
        <v>0</v>
      </c>
      <c r="AM229" s="127">
        <f>SUM(AK229:AL229)</f>
        <v>5.6936999999999998</v>
      </c>
      <c r="AN229" s="127">
        <v>5.2964000000000002</v>
      </c>
      <c r="AO229" s="127">
        <v>0</v>
      </c>
      <c r="AP229" s="127">
        <f>SUM(AN229:AO229)</f>
        <v>5.2964000000000002</v>
      </c>
      <c r="AQ229" s="127">
        <v>5.0090000000000003</v>
      </c>
      <c r="AR229" s="127">
        <v>0</v>
      </c>
      <c r="AS229" s="123">
        <f>SUM(AQ229:AR229)</f>
        <v>5.0090000000000003</v>
      </c>
      <c r="AT229" s="127">
        <v>5.5044000000000004</v>
      </c>
      <c r="AU229" s="127">
        <v>0</v>
      </c>
      <c r="AV229" s="127">
        <f>SUM(AT229:AU229)</f>
        <v>5.5044000000000004</v>
      </c>
      <c r="AW229" s="127">
        <v>5.5044000000000004</v>
      </c>
      <c r="AX229" s="127">
        <v>0</v>
      </c>
      <c r="AY229" s="127">
        <f>SUM(AW229:AX229)</f>
        <v>5.5044000000000004</v>
      </c>
      <c r="AZ229" s="219">
        <v>5.0343</v>
      </c>
      <c r="BA229" s="219">
        <v>0</v>
      </c>
      <c r="BB229" s="226">
        <f>SUM(AZ229:BA229)</f>
        <v>5.0343</v>
      </c>
      <c r="BC229" s="226">
        <v>4.5903</v>
      </c>
      <c r="BD229" s="226">
        <v>0</v>
      </c>
      <c r="BE229" s="226">
        <f>SUM(BC229:BD229)</f>
        <v>4.5903</v>
      </c>
      <c r="BF229" s="219">
        <v>5.3144</v>
      </c>
      <c r="BG229" s="219">
        <v>0</v>
      </c>
      <c r="BH229" s="226">
        <f>SUM(BF229:BG229)</f>
        <v>5.3144</v>
      </c>
      <c r="BI229" s="226">
        <v>4.8213999999999997</v>
      </c>
      <c r="BJ229" s="226">
        <v>0</v>
      </c>
      <c r="BK229" s="226">
        <f>SUM(BI229:BJ229)</f>
        <v>4.8213999999999997</v>
      </c>
      <c r="BL229" s="228">
        <v>4.7150999999999996</v>
      </c>
      <c r="BM229" s="228">
        <v>0</v>
      </c>
      <c r="BN229" s="226">
        <f>SUM(BL229:BM229)</f>
        <v>4.7150999999999996</v>
      </c>
      <c r="BO229" s="216">
        <v>5.3282999999999996</v>
      </c>
      <c r="BP229" s="216">
        <v>0</v>
      </c>
      <c r="BQ229" s="217">
        <f>SUM(BO229:BP229)</f>
        <v>5.3282999999999996</v>
      </c>
      <c r="BR229" s="216">
        <v>5.6407999999999996</v>
      </c>
      <c r="BS229" s="216">
        <v>0</v>
      </c>
      <c r="BT229" s="217">
        <f>SUM(BR229:BS229)</f>
        <v>5.6407999999999996</v>
      </c>
      <c r="BU229" s="216">
        <v>5.3676000000000004</v>
      </c>
      <c r="BV229" s="216"/>
      <c r="BW229" s="226">
        <f>SUM(BU229:BV229)</f>
        <v>5.3676000000000004</v>
      </c>
      <c r="BX229" s="216">
        <v>5.8503999999999996</v>
      </c>
      <c r="BY229" s="216">
        <v>0</v>
      </c>
      <c r="BZ229" s="217">
        <f>SUM(BX229:BY229)</f>
        <v>5.8503999999999996</v>
      </c>
      <c r="CA229" s="216">
        <v>6.1734</v>
      </c>
      <c r="CB229" s="216"/>
      <c r="CC229" s="226">
        <f>SUM(CA229:CB229)</f>
        <v>6.1734</v>
      </c>
      <c r="CD229" s="216">
        <v>5.7751000000000001</v>
      </c>
      <c r="CE229" s="216"/>
      <c r="CF229" s="226">
        <f>SUM(CD229:CE229)</f>
        <v>5.7751000000000001</v>
      </c>
      <c r="CG229" s="216">
        <v>6.1886000000000001</v>
      </c>
      <c r="CH229" s="216"/>
      <c r="CI229" s="226">
        <f>SUM(CG229:CH229)</f>
        <v>6.1886000000000001</v>
      </c>
      <c r="CJ229" s="177">
        <v>6.3330000000000002</v>
      </c>
      <c r="CK229" s="177"/>
      <c r="CL229" s="226">
        <f>SUM(CJ229:CK229)</f>
        <v>6.3330000000000002</v>
      </c>
      <c r="CM229" s="216">
        <v>6.9131</v>
      </c>
      <c r="CN229" s="216"/>
      <c r="CO229" s="226">
        <f>SUM(CM229:CN229)</f>
        <v>6.9131</v>
      </c>
      <c r="CP229" s="216">
        <v>6.9131</v>
      </c>
      <c r="CQ229" s="216"/>
      <c r="CR229" s="226">
        <f>SUM(CP229:CQ229)</f>
        <v>6.9131</v>
      </c>
      <c r="GC229" s="120"/>
      <c r="GD229" s="120"/>
      <c r="GE229" s="120"/>
      <c r="GF229" s="120"/>
      <c r="GG229" s="120"/>
      <c r="GH229" s="120"/>
      <c r="GI229" s="120"/>
      <c r="GJ229" s="120"/>
      <c r="GK229" s="120"/>
      <c r="GL229" s="120"/>
      <c r="GM229" s="120"/>
      <c r="GN229" s="120"/>
      <c r="GO229" s="120"/>
      <c r="GP229" s="120"/>
      <c r="GQ229" s="120"/>
      <c r="GR229" s="120"/>
      <c r="GS229" s="120"/>
      <c r="GT229" s="120"/>
      <c r="GU229" s="120"/>
      <c r="GV229" s="120"/>
      <c r="GW229" s="120"/>
      <c r="GX229" s="120"/>
      <c r="GY229" s="120"/>
      <c r="GZ229" s="120"/>
      <c r="HA229" s="120"/>
      <c r="HB229" s="120"/>
      <c r="HC229" s="120"/>
      <c r="HD229" s="120"/>
      <c r="HE229" s="120"/>
      <c r="HF229" s="120"/>
      <c r="HG229" s="120"/>
      <c r="HH229" s="120"/>
      <c r="HI229" s="120"/>
      <c r="HJ229" s="120"/>
      <c r="HK229" s="120"/>
      <c r="HL229" s="120"/>
      <c r="HM229" s="120"/>
      <c r="HN229" s="120"/>
      <c r="HO229" s="120"/>
      <c r="HP229" s="120"/>
      <c r="HQ229" s="120"/>
      <c r="HR229" s="120"/>
      <c r="HS229" s="120"/>
      <c r="HT229" s="120"/>
      <c r="HU229" s="120"/>
      <c r="HV229" s="120"/>
      <c r="HW229" s="120"/>
      <c r="HX229" s="120"/>
      <c r="HY229" s="120"/>
      <c r="HZ229" s="120"/>
      <c r="IA229" s="120"/>
      <c r="IB229" s="120"/>
      <c r="IC229" s="120"/>
      <c r="ID229" s="120"/>
      <c r="IE229" s="120"/>
      <c r="IF229" s="120"/>
      <c r="IG229" s="120"/>
      <c r="IH229" s="120"/>
      <c r="II229" s="120"/>
      <c r="IJ229" s="120"/>
      <c r="IK229" s="120"/>
      <c r="IL229" s="120"/>
      <c r="IM229" s="120"/>
      <c r="IN229" s="120"/>
      <c r="IO229" s="120"/>
      <c r="IP229" s="120"/>
      <c r="IQ229" s="120"/>
      <c r="IR229" s="120"/>
      <c r="IS229" s="120"/>
      <c r="IT229" s="120"/>
      <c r="IU229" s="120"/>
      <c r="IV229" s="120"/>
      <c r="IW229" s="120"/>
      <c r="IX229" s="120"/>
      <c r="IY229" s="120"/>
      <c r="IZ229" s="120"/>
      <c r="JA229" s="120"/>
      <c r="JB229" s="120"/>
      <c r="JC229" s="120"/>
      <c r="JD229" s="120"/>
      <c r="JE229" s="120"/>
      <c r="JF229" s="120"/>
      <c r="JG229" s="120"/>
      <c r="JH229" s="120"/>
      <c r="JI229" s="120"/>
      <c r="JJ229" s="120"/>
      <c r="JK229" s="120"/>
      <c r="JL229" s="120"/>
      <c r="JM229" s="120"/>
      <c r="JN229" s="120"/>
      <c r="JO229" s="120"/>
      <c r="JP229" s="120"/>
      <c r="JQ229" s="120"/>
      <c r="JR229" s="120"/>
      <c r="JS229" s="120"/>
      <c r="JT229" s="120"/>
      <c r="JU229" s="120"/>
      <c r="JV229" s="120"/>
      <c r="JW229" s="120"/>
      <c r="JX229" s="120"/>
      <c r="JY229" s="120"/>
      <c r="JZ229" s="120"/>
      <c r="KA229" s="120"/>
      <c r="KB229" s="120"/>
      <c r="KC229" s="120"/>
      <c r="KD229" s="120"/>
      <c r="KE229" s="120"/>
      <c r="KF229" s="120"/>
      <c r="KG229" s="120"/>
      <c r="KH229" s="120"/>
      <c r="KI229" s="120"/>
      <c r="KJ229" s="120"/>
      <c r="KK229" s="120"/>
      <c r="KL229" s="120"/>
      <c r="KM229" s="120"/>
      <c r="KN229" s="120"/>
      <c r="KO229" s="120"/>
      <c r="KP229" s="120"/>
      <c r="KQ229" s="120"/>
      <c r="KR229" s="120"/>
      <c r="KS229" s="120"/>
      <c r="KT229" s="120"/>
      <c r="KU229" s="120"/>
      <c r="KV229" s="120"/>
      <c r="KW229" s="120"/>
      <c r="KX229" s="120"/>
      <c r="KY229" s="120"/>
      <c r="KZ229" s="120"/>
      <c r="LA229" s="120"/>
      <c r="LB229" s="120"/>
      <c r="LC229" s="120"/>
      <c r="LD229" s="120"/>
      <c r="LE229" s="120"/>
      <c r="LF229" s="120"/>
      <c r="LG229" s="120"/>
      <c r="LH229" s="120"/>
      <c r="LI229" s="120"/>
      <c r="LJ229" s="120"/>
      <c r="LK229" s="120"/>
      <c r="LL229" s="120"/>
      <c r="LM229" s="120"/>
      <c r="LN229" s="120"/>
      <c r="LO229" s="120"/>
      <c r="LP229" s="120"/>
      <c r="LQ229" s="120"/>
      <c r="LR229" s="120"/>
      <c r="LS229" s="120"/>
      <c r="LT229" s="120"/>
      <c r="LU229" s="120"/>
      <c r="LV229" s="120"/>
      <c r="LW229" s="120"/>
      <c r="LX229" s="120"/>
      <c r="LY229" s="120"/>
      <c r="LZ229" s="120"/>
      <c r="MA229" s="120"/>
      <c r="MB229" s="120"/>
      <c r="MC229" s="120"/>
      <c r="MD229" s="120"/>
      <c r="ME229" s="120"/>
      <c r="MF229" s="120"/>
      <c r="MG229" s="120"/>
      <c r="MH229" s="120"/>
      <c r="MI229" s="120"/>
      <c r="MJ229" s="120"/>
      <c r="MK229" s="120"/>
      <c r="ML229" s="120"/>
      <c r="MM229" s="120"/>
      <c r="MN229" s="120"/>
      <c r="MO229" s="120"/>
      <c r="MP229" s="120"/>
      <c r="MQ229" s="120"/>
      <c r="MR229" s="120"/>
      <c r="MS229" s="120"/>
      <c r="MT229" s="120"/>
      <c r="MU229" s="120"/>
      <c r="MV229" s="120"/>
      <c r="MW229" s="120"/>
      <c r="MX229" s="120"/>
      <c r="MY229" s="120"/>
      <c r="MZ229" s="120"/>
      <c r="NA229" s="120"/>
      <c r="NB229" s="120"/>
      <c r="NC229" s="120"/>
      <c r="ND229" s="120"/>
      <c r="NE229" s="120"/>
      <c r="NF229" s="120"/>
      <c r="NG229" s="120"/>
      <c r="NH229" s="120"/>
      <c r="NI229" s="120"/>
      <c r="NJ229" s="120"/>
      <c r="NK229" s="120"/>
      <c r="NL229" s="120"/>
      <c r="NM229" s="120"/>
      <c r="NN229" s="120"/>
      <c r="NO229" s="120"/>
      <c r="NP229" s="120"/>
      <c r="NQ229" s="120"/>
      <c r="NR229" s="120"/>
      <c r="NS229" s="120"/>
      <c r="NT229" s="120"/>
      <c r="NU229" s="120"/>
      <c r="NV229" s="120"/>
      <c r="NW229" s="120"/>
      <c r="NX229" s="120"/>
      <c r="NY229" s="120"/>
      <c r="NZ229" s="120"/>
      <c r="OA229" s="120"/>
      <c r="OB229" s="120"/>
      <c r="OC229" s="120"/>
      <c r="OD229" s="120"/>
      <c r="OE229" s="120"/>
      <c r="OF229" s="120"/>
      <c r="OG229" s="120"/>
      <c r="OH229" s="120"/>
      <c r="OI229" s="120"/>
      <c r="OJ229" s="120"/>
      <c r="OK229" s="120"/>
      <c r="OL229" s="120"/>
      <c r="OM229" s="120"/>
      <c r="ON229" s="120"/>
      <c r="OO229" s="120"/>
      <c r="OP229" s="120"/>
      <c r="OQ229" s="120"/>
      <c r="OR229" s="120"/>
      <c r="OS229" s="120"/>
      <c r="OT229" s="120"/>
      <c r="OU229" s="120"/>
      <c r="OV229" s="120"/>
      <c r="OW229" s="120"/>
      <c r="OX229" s="120"/>
      <c r="OY229" s="120"/>
      <c r="OZ229" s="120"/>
      <c r="PA229" s="120"/>
      <c r="PB229" s="120"/>
      <c r="PC229" s="120"/>
      <c r="PD229" s="120"/>
      <c r="PE229" s="120"/>
      <c r="PF229" s="120"/>
      <c r="PG229" s="120"/>
      <c r="PH229" s="120"/>
      <c r="PI229" s="120"/>
      <c r="PJ229" s="120"/>
      <c r="PK229" s="120"/>
      <c r="PL229" s="120"/>
      <c r="PM229" s="120"/>
      <c r="PN229" s="120"/>
      <c r="PO229" s="120"/>
      <c r="PP229" s="120"/>
      <c r="PQ229" s="120"/>
      <c r="PR229" s="120"/>
      <c r="PS229" s="120"/>
      <c r="PT229" s="120"/>
      <c r="PU229" s="120"/>
      <c r="PV229" s="120"/>
      <c r="PW229" s="120"/>
      <c r="PX229" s="120"/>
      <c r="PY229" s="120"/>
      <c r="PZ229" s="120"/>
      <c r="QA229" s="120"/>
      <c r="QB229" s="120"/>
      <c r="QC229" s="120"/>
      <c r="QD229" s="120"/>
      <c r="QE229" s="120"/>
      <c r="QF229" s="120"/>
      <c r="QG229" s="120"/>
      <c r="QH229" s="120"/>
      <c r="QI229" s="120"/>
      <c r="QJ229" s="120"/>
      <c r="QK229" s="120"/>
      <c r="QL229" s="120"/>
      <c r="QM229" s="120"/>
      <c r="QN229" s="120"/>
      <c r="QO229" s="120"/>
      <c r="QP229" s="120"/>
      <c r="QQ229" s="120"/>
      <c r="QR229" s="120"/>
      <c r="QS229" s="120"/>
      <c r="QT229" s="120"/>
      <c r="QU229" s="120"/>
      <c r="QV229" s="120"/>
      <c r="QW229" s="120"/>
      <c r="QX229" s="120"/>
      <c r="QY229" s="120"/>
      <c r="QZ229" s="120"/>
      <c r="RA229" s="120"/>
      <c r="RB229" s="120"/>
      <c r="RC229" s="120"/>
      <c r="RD229" s="120"/>
      <c r="RE229" s="120"/>
      <c r="RF229" s="120"/>
      <c r="RG229" s="120"/>
      <c r="RH229" s="120"/>
      <c r="RI229" s="120"/>
      <c r="RJ229" s="120"/>
      <c r="RK229" s="120"/>
      <c r="RL229" s="120"/>
      <c r="RM229" s="120"/>
      <c r="RN229" s="120"/>
      <c r="RO229" s="120"/>
      <c r="RP229" s="120"/>
      <c r="RQ229" s="120"/>
      <c r="RR229" s="120"/>
      <c r="RS229" s="120"/>
      <c r="RT229" s="120"/>
      <c r="RU229" s="120"/>
      <c r="RV229" s="120"/>
      <c r="RW229" s="120"/>
      <c r="RX229" s="120"/>
      <c r="RY229" s="120"/>
      <c r="RZ229" s="120"/>
      <c r="SA229" s="120"/>
      <c r="SB229" s="120"/>
      <c r="SC229" s="120"/>
      <c r="SD229" s="120"/>
      <c r="SE229" s="120"/>
      <c r="SF229" s="120"/>
      <c r="SG229" s="120"/>
      <c r="SH229" s="120"/>
      <c r="SI229" s="120"/>
      <c r="SJ229" s="120"/>
      <c r="SK229" s="120"/>
      <c r="SL229" s="120"/>
      <c r="SM229" s="120"/>
      <c r="SN229" s="120"/>
      <c r="SO229" s="120"/>
      <c r="SP229" s="120"/>
      <c r="SQ229" s="120"/>
      <c r="SR229" s="120"/>
      <c r="SS229" s="120"/>
      <c r="ST229" s="120"/>
      <c r="SU229" s="120"/>
      <c r="SV229" s="120"/>
      <c r="SW229" s="120"/>
      <c r="SX229" s="120"/>
      <c r="SY229" s="120"/>
      <c r="SZ229" s="120"/>
      <c r="TA229" s="120"/>
      <c r="TB229" s="120"/>
      <c r="TC229" s="120"/>
      <c r="TD229" s="120"/>
      <c r="TE229" s="120"/>
      <c r="TF229" s="120"/>
      <c r="TG229" s="120"/>
      <c r="TH229" s="120"/>
      <c r="TI229" s="120"/>
      <c r="TJ229" s="120"/>
      <c r="TK229" s="120"/>
      <c r="TL229" s="120"/>
      <c r="TM229" s="120"/>
      <c r="TN229" s="120"/>
      <c r="TO229" s="120"/>
      <c r="TP229" s="120"/>
      <c r="TQ229" s="120"/>
      <c r="TR229" s="120"/>
      <c r="TS229" s="120"/>
      <c r="TT229" s="120"/>
      <c r="TU229" s="120"/>
      <c r="TV229" s="120"/>
      <c r="TW229" s="120"/>
      <c r="TX229" s="120"/>
      <c r="TY229" s="120"/>
      <c r="TZ229" s="120"/>
      <c r="UA229" s="120"/>
      <c r="UB229" s="120"/>
      <c r="UC229" s="120"/>
      <c r="UD229" s="120"/>
      <c r="UE229" s="120"/>
      <c r="UF229" s="120"/>
      <c r="UG229" s="120"/>
    </row>
    <row r="230" spans="1:553" x14ac:dyDescent="0.25">
      <c r="A230" s="202" t="s">
        <v>129</v>
      </c>
      <c r="B230" s="170">
        <v>88.801199999999994</v>
      </c>
      <c r="C230" s="170">
        <v>1331.3724</v>
      </c>
      <c r="D230" s="170">
        <v>1420.1736000000001</v>
      </c>
      <c r="E230" s="170">
        <v>97.694699999999997</v>
      </c>
      <c r="F230" s="170">
        <v>1383.2097000000001</v>
      </c>
      <c r="G230" s="170">
        <v>1480.9043999999999</v>
      </c>
      <c r="H230" s="170">
        <v>436.93619999999999</v>
      </c>
      <c r="I230" s="170">
        <v>95.079700000000003</v>
      </c>
      <c r="J230" s="170">
        <v>1349.0794000000001</v>
      </c>
      <c r="K230" s="121">
        <v>1444.1591000000001</v>
      </c>
      <c r="L230" s="121">
        <v>659.63729999999998</v>
      </c>
      <c r="M230" s="121">
        <f>M229+M228</f>
        <v>91.246299999999991</v>
      </c>
      <c r="N230" s="121">
        <f>N229+N228</f>
        <v>1214.3154</v>
      </c>
      <c r="O230" s="121">
        <v>1305.5617</v>
      </c>
      <c r="P230" s="121">
        <v>0</v>
      </c>
      <c r="Q230" s="121">
        <v>97.262500000000003</v>
      </c>
      <c r="R230" s="121">
        <v>1475.4998000000001</v>
      </c>
      <c r="S230" s="121">
        <v>1572.7623000000001</v>
      </c>
      <c r="T230" s="121">
        <v>727.52809999999999</v>
      </c>
      <c r="U230" s="121">
        <v>107.75409999999999</v>
      </c>
      <c r="V230" s="121">
        <v>1374.3984</v>
      </c>
      <c r="W230" s="121">
        <v>1482.1525000000001</v>
      </c>
      <c r="X230" s="121">
        <v>648.61630000000002</v>
      </c>
      <c r="Y230" s="121">
        <f>SUM(Y228:Y229)</f>
        <v>101.5478</v>
      </c>
      <c r="Z230" s="121">
        <f>SUM(Z228:Z229)</f>
        <v>1319.2497000000001</v>
      </c>
      <c r="AA230" s="121">
        <f>SUM(AA228:AA229)</f>
        <v>1420.7975000000001</v>
      </c>
      <c r="AB230" s="121">
        <f t="shared" ref="AB230:BG230" si="177">SUM(AB228:AB229)</f>
        <v>858.47409999999991</v>
      </c>
      <c r="AC230" s="121">
        <f t="shared" si="177"/>
        <v>645.06029999999998</v>
      </c>
      <c r="AD230" s="121">
        <f t="shared" si="177"/>
        <v>1503.5344</v>
      </c>
      <c r="AE230" s="121">
        <f t="shared" si="177"/>
        <v>874.15930000000003</v>
      </c>
      <c r="AF230" s="121">
        <f t="shared" si="177"/>
        <v>700.11789999999996</v>
      </c>
      <c r="AG230" s="121">
        <f t="shared" si="177"/>
        <v>1574.2772</v>
      </c>
      <c r="AH230" s="121">
        <f>SUM(AH228:AH229)</f>
        <v>836.35799999999995</v>
      </c>
      <c r="AI230" s="121">
        <f>SUM(AI228:AI229)</f>
        <v>641.28920000000005</v>
      </c>
      <c r="AJ230" s="121">
        <f>SUM(AJ228:AJ229)</f>
        <v>1477.6471999999999</v>
      </c>
      <c r="AK230" s="121">
        <f t="shared" si="177"/>
        <v>1196.7656999999999</v>
      </c>
      <c r="AL230" s="121">
        <f t="shared" si="177"/>
        <v>791.97519999999997</v>
      </c>
      <c r="AM230" s="121">
        <f t="shared" si="177"/>
        <v>1988.7409</v>
      </c>
      <c r="AN230" s="121">
        <f t="shared" si="177"/>
        <v>1245.1494</v>
      </c>
      <c r="AO230" s="121">
        <f t="shared" si="177"/>
        <v>992.27499999999998</v>
      </c>
      <c r="AP230" s="121">
        <f>SUM(AP228:AP229)</f>
        <v>2237.4244000000003</v>
      </c>
      <c r="AQ230" s="121">
        <f>SUM(AQ228:AQ229)</f>
        <v>1103.3104000000001</v>
      </c>
      <c r="AR230" s="121">
        <f>SUM(AR228:AR229)</f>
        <v>646.52819999999997</v>
      </c>
      <c r="AS230" s="121">
        <f>SUM(AS228:AS229)</f>
        <v>1749.8386</v>
      </c>
      <c r="AT230" s="121">
        <f t="shared" si="177"/>
        <v>1391.7178000000001</v>
      </c>
      <c r="AU230" s="121">
        <f t="shared" si="177"/>
        <v>1216.2750000000001</v>
      </c>
      <c r="AV230" s="121">
        <f>SUM(AV228:AV229)</f>
        <v>2607.9928</v>
      </c>
      <c r="AW230" s="121">
        <f t="shared" si="177"/>
        <v>1455.4087999999999</v>
      </c>
      <c r="AX230" s="121">
        <f t="shared" si="177"/>
        <v>1052.4717000000001</v>
      </c>
      <c r="AY230" s="121">
        <f>SUM(AY228:AY229)</f>
        <v>2507.8804999999998</v>
      </c>
      <c r="AZ230" s="121">
        <f t="shared" si="177"/>
        <v>1213.5761</v>
      </c>
      <c r="BA230" s="121">
        <f t="shared" si="177"/>
        <v>810.30449999999996</v>
      </c>
      <c r="BB230" s="121">
        <f>SUM(BB228:BB229)</f>
        <v>2023.8806</v>
      </c>
      <c r="BC230" s="121">
        <f t="shared" si="177"/>
        <v>1123.5467000000001</v>
      </c>
      <c r="BD230" s="121">
        <f t="shared" si="177"/>
        <v>616.13210000000004</v>
      </c>
      <c r="BE230" s="121">
        <f t="shared" si="177"/>
        <v>1739.6788000000001</v>
      </c>
      <c r="BF230" s="121">
        <f t="shared" si="177"/>
        <v>1289.0316</v>
      </c>
      <c r="BG230" s="121">
        <f t="shared" si="177"/>
        <v>842.28890000000001</v>
      </c>
      <c r="BH230" s="121">
        <f>SUM(BF230:BG230)</f>
        <v>2131.3204999999998</v>
      </c>
      <c r="BI230" s="121">
        <f t="shared" ref="BI230:BW230" si="178">SUM(BI228:BI229)</f>
        <v>1482.9979000000001</v>
      </c>
      <c r="BJ230" s="121">
        <f t="shared" si="178"/>
        <v>907.86559999999997</v>
      </c>
      <c r="BK230" s="121">
        <f t="shared" si="178"/>
        <v>2390.8634999999999</v>
      </c>
      <c r="BL230" s="121">
        <f t="shared" si="178"/>
        <v>1402.8542</v>
      </c>
      <c r="BM230" s="121">
        <f t="shared" si="178"/>
        <v>791.28390000000002</v>
      </c>
      <c r="BN230" s="121">
        <f t="shared" si="178"/>
        <v>2194.1381000000001</v>
      </c>
      <c r="BO230" s="121">
        <f t="shared" si="178"/>
        <v>1530.2207999999998</v>
      </c>
      <c r="BP230" s="121">
        <f t="shared" si="178"/>
        <v>984.10130000000004</v>
      </c>
      <c r="BQ230" s="121">
        <f t="shared" si="178"/>
        <v>2514.3221000000003</v>
      </c>
      <c r="BR230" s="121">
        <f t="shared" si="178"/>
        <v>1604.9925999999998</v>
      </c>
      <c r="BS230" s="121">
        <f t="shared" si="178"/>
        <v>1004.146</v>
      </c>
      <c r="BT230" s="121">
        <f t="shared" si="178"/>
        <v>2609.1386000000002</v>
      </c>
      <c r="BU230" s="121">
        <f t="shared" si="178"/>
        <v>1537.3793000000001</v>
      </c>
      <c r="BV230" s="121">
        <f t="shared" si="178"/>
        <v>858.65779999999995</v>
      </c>
      <c r="BW230" s="121">
        <f t="shared" si="178"/>
        <v>2396.0371</v>
      </c>
      <c r="BX230" s="121">
        <f>SUM(BX228:BX229)</f>
        <v>1648.7577000000001</v>
      </c>
      <c r="BY230" s="121">
        <f t="shared" ref="BY230:CN230" si="179">SUM(BY228:BY229)</f>
        <v>1047.6067</v>
      </c>
      <c r="BZ230" s="121">
        <f t="shared" si="179"/>
        <v>2696.3643999999999</v>
      </c>
      <c r="CA230" s="121">
        <f t="shared" si="179"/>
        <v>1934.5768999999998</v>
      </c>
      <c r="CB230" s="121">
        <f t="shared" si="179"/>
        <v>1084.0097000000001</v>
      </c>
      <c r="CC230" s="121">
        <f t="shared" si="179"/>
        <v>3018.5866000000001</v>
      </c>
      <c r="CD230" s="121">
        <f>SUM(CD228:CD229)</f>
        <v>1728.4618</v>
      </c>
      <c r="CE230" s="121">
        <f>SUM(CE228:CE229)</f>
        <v>971.87969999999996</v>
      </c>
      <c r="CF230" s="121">
        <f t="shared" si="179"/>
        <v>2700.3414999999995</v>
      </c>
      <c r="CG230" s="121">
        <f t="shared" si="179"/>
        <v>1963.7353000000001</v>
      </c>
      <c r="CH230" s="121">
        <f t="shared" si="179"/>
        <v>1082.8696</v>
      </c>
      <c r="CI230" s="121">
        <f>SUM(CI228:CI229)</f>
        <v>3046.6048999999998</v>
      </c>
      <c r="CJ230" s="121">
        <f t="shared" si="179"/>
        <v>2057.4385000000002</v>
      </c>
      <c r="CK230" s="121">
        <f t="shared" si="179"/>
        <v>1060.2434000000001</v>
      </c>
      <c r="CL230" s="121">
        <f t="shared" si="179"/>
        <v>3117.6819</v>
      </c>
      <c r="CM230" s="121">
        <f t="shared" si="179"/>
        <v>2176.9214000000002</v>
      </c>
      <c r="CN230" s="121">
        <f t="shared" si="179"/>
        <v>1104.7691</v>
      </c>
      <c r="CO230" s="121">
        <f>SUM(CO228:CO229)</f>
        <v>3281.6905000000002</v>
      </c>
      <c r="CP230" s="121">
        <f t="shared" ref="CP230:CQ230" si="180">SUM(CP228:CP229)</f>
        <v>2344.0031000000004</v>
      </c>
      <c r="CQ230" s="121">
        <f t="shared" si="180"/>
        <v>1310.7538999999999</v>
      </c>
      <c r="CR230" s="121">
        <f>SUM(CR228:CR229)</f>
        <v>3654.7570000000001</v>
      </c>
      <c r="GC230" s="120"/>
      <c r="GD230" s="120"/>
      <c r="GE230" s="120"/>
      <c r="GF230" s="120"/>
      <c r="GG230" s="120"/>
      <c r="GH230" s="120"/>
      <c r="GI230" s="120"/>
      <c r="GJ230" s="120"/>
      <c r="GK230" s="120"/>
      <c r="GL230" s="120"/>
      <c r="GM230" s="120"/>
      <c r="GN230" s="120"/>
      <c r="GO230" s="120"/>
      <c r="GP230" s="120"/>
      <c r="GQ230" s="120"/>
      <c r="GR230" s="120"/>
      <c r="GS230" s="120"/>
      <c r="GT230" s="120"/>
      <c r="GU230" s="120"/>
      <c r="GV230" s="120"/>
      <c r="GW230" s="120"/>
      <c r="GX230" s="120"/>
      <c r="GY230" s="120"/>
      <c r="GZ230" s="120"/>
      <c r="HA230" s="120"/>
      <c r="HB230" s="120"/>
      <c r="HC230" s="120"/>
      <c r="HD230" s="120"/>
      <c r="HE230" s="120"/>
      <c r="HF230" s="120"/>
      <c r="HG230" s="120"/>
      <c r="HH230" s="120"/>
      <c r="HI230" s="120"/>
      <c r="HJ230" s="120"/>
      <c r="HK230" s="120"/>
      <c r="HL230" s="120"/>
      <c r="HM230" s="120"/>
      <c r="HN230" s="120"/>
      <c r="HO230" s="120"/>
      <c r="HP230" s="120"/>
      <c r="HQ230" s="120"/>
      <c r="HR230" s="120"/>
      <c r="HS230" s="120"/>
      <c r="HT230" s="120"/>
      <c r="HU230" s="120"/>
      <c r="HV230" s="120"/>
      <c r="HW230" s="120"/>
      <c r="HX230" s="120"/>
      <c r="HY230" s="120"/>
      <c r="HZ230" s="120"/>
      <c r="IA230" s="120"/>
      <c r="IB230" s="120"/>
      <c r="IC230" s="120"/>
      <c r="ID230" s="120"/>
      <c r="IE230" s="120"/>
      <c r="IF230" s="120"/>
      <c r="IG230" s="120"/>
      <c r="IH230" s="120"/>
      <c r="II230" s="120"/>
      <c r="IJ230" s="120"/>
      <c r="IK230" s="120"/>
      <c r="IL230" s="120"/>
      <c r="IM230" s="120"/>
      <c r="IN230" s="120"/>
      <c r="IO230" s="120"/>
      <c r="IP230" s="120"/>
      <c r="IQ230" s="120"/>
      <c r="IR230" s="120"/>
      <c r="IS230" s="120"/>
      <c r="IT230" s="120"/>
      <c r="IU230" s="120"/>
      <c r="IV230" s="120"/>
      <c r="IW230" s="120"/>
      <c r="IX230" s="120"/>
      <c r="IY230" s="120"/>
      <c r="IZ230" s="120"/>
      <c r="JA230" s="120"/>
      <c r="JB230" s="120"/>
      <c r="JC230" s="120"/>
      <c r="JD230" s="120"/>
      <c r="JE230" s="120"/>
      <c r="JF230" s="120"/>
      <c r="JG230" s="120"/>
      <c r="JH230" s="120"/>
      <c r="JI230" s="120"/>
      <c r="JJ230" s="120"/>
      <c r="JK230" s="120"/>
      <c r="JL230" s="120"/>
      <c r="JM230" s="120"/>
      <c r="JN230" s="120"/>
      <c r="JO230" s="120"/>
      <c r="JP230" s="120"/>
      <c r="JQ230" s="120"/>
      <c r="JR230" s="120"/>
      <c r="JS230" s="120"/>
      <c r="JT230" s="120"/>
      <c r="JU230" s="120"/>
      <c r="JV230" s="120"/>
      <c r="JW230" s="120"/>
      <c r="JX230" s="120"/>
      <c r="JY230" s="120"/>
      <c r="JZ230" s="120"/>
      <c r="KA230" s="120"/>
      <c r="KB230" s="120"/>
      <c r="KC230" s="120"/>
      <c r="KD230" s="120"/>
      <c r="KE230" s="120"/>
      <c r="KF230" s="120"/>
      <c r="KG230" s="120"/>
      <c r="KH230" s="120"/>
      <c r="KI230" s="120"/>
      <c r="KJ230" s="120"/>
      <c r="KK230" s="120"/>
      <c r="KL230" s="120"/>
      <c r="KM230" s="120"/>
      <c r="KN230" s="120"/>
      <c r="KO230" s="120"/>
      <c r="KP230" s="120"/>
      <c r="KQ230" s="120"/>
      <c r="KR230" s="120"/>
      <c r="KS230" s="120"/>
      <c r="KT230" s="120"/>
      <c r="KU230" s="120"/>
      <c r="KV230" s="120"/>
      <c r="KW230" s="120"/>
      <c r="KX230" s="120"/>
      <c r="KY230" s="120"/>
      <c r="KZ230" s="120"/>
      <c r="LA230" s="120"/>
      <c r="LB230" s="120"/>
      <c r="LC230" s="120"/>
      <c r="LD230" s="120"/>
      <c r="LE230" s="120"/>
      <c r="LF230" s="120"/>
      <c r="LG230" s="120"/>
      <c r="LH230" s="120"/>
      <c r="LI230" s="120"/>
      <c r="LJ230" s="120"/>
      <c r="LK230" s="120"/>
      <c r="LL230" s="120"/>
      <c r="LM230" s="120"/>
      <c r="LN230" s="120"/>
      <c r="LO230" s="120"/>
      <c r="LP230" s="120"/>
      <c r="LQ230" s="120"/>
      <c r="LR230" s="120"/>
      <c r="LS230" s="120"/>
      <c r="LT230" s="120"/>
      <c r="LU230" s="120"/>
      <c r="LV230" s="120"/>
      <c r="LW230" s="120"/>
      <c r="LX230" s="120"/>
      <c r="LY230" s="120"/>
      <c r="LZ230" s="120"/>
      <c r="MA230" s="120"/>
      <c r="MB230" s="120"/>
      <c r="MC230" s="120"/>
      <c r="MD230" s="120"/>
      <c r="ME230" s="120"/>
      <c r="MF230" s="120"/>
      <c r="MG230" s="120"/>
      <c r="MH230" s="120"/>
      <c r="MI230" s="120"/>
      <c r="MJ230" s="120"/>
      <c r="MK230" s="120"/>
      <c r="ML230" s="120"/>
      <c r="MM230" s="120"/>
      <c r="MN230" s="120"/>
      <c r="MO230" s="120"/>
      <c r="MP230" s="120"/>
      <c r="MQ230" s="120"/>
      <c r="MR230" s="120"/>
      <c r="MS230" s="120"/>
      <c r="MT230" s="120"/>
      <c r="MU230" s="120"/>
      <c r="MV230" s="120"/>
      <c r="MW230" s="120"/>
      <c r="MX230" s="120"/>
      <c r="MY230" s="120"/>
      <c r="MZ230" s="120"/>
      <c r="NA230" s="120"/>
      <c r="NB230" s="120"/>
      <c r="NC230" s="120"/>
      <c r="ND230" s="120"/>
      <c r="NE230" s="120"/>
      <c r="NF230" s="120"/>
      <c r="NG230" s="120"/>
      <c r="NH230" s="120"/>
      <c r="NI230" s="120"/>
      <c r="NJ230" s="120"/>
      <c r="NK230" s="120"/>
      <c r="NL230" s="120"/>
      <c r="NM230" s="120"/>
      <c r="NN230" s="120"/>
      <c r="NO230" s="120"/>
      <c r="NP230" s="120"/>
      <c r="NQ230" s="120"/>
      <c r="NR230" s="120"/>
      <c r="NS230" s="120"/>
      <c r="NT230" s="120"/>
      <c r="NU230" s="120"/>
      <c r="NV230" s="120"/>
      <c r="NW230" s="120"/>
      <c r="NX230" s="120"/>
      <c r="NY230" s="120"/>
      <c r="NZ230" s="120"/>
      <c r="OA230" s="120"/>
      <c r="OB230" s="120"/>
      <c r="OC230" s="120"/>
      <c r="OD230" s="120"/>
      <c r="OE230" s="120"/>
      <c r="OF230" s="120"/>
      <c r="OG230" s="120"/>
      <c r="OH230" s="120"/>
      <c r="OI230" s="120"/>
      <c r="OJ230" s="120"/>
      <c r="OK230" s="120"/>
      <c r="OL230" s="120"/>
      <c r="OM230" s="120"/>
      <c r="ON230" s="120"/>
      <c r="OO230" s="120"/>
      <c r="OP230" s="120"/>
      <c r="OQ230" s="120"/>
      <c r="OR230" s="120"/>
      <c r="OS230" s="120"/>
      <c r="OT230" s="120"/>
      <c r="OU230" s="120"/>
      <c r="OV230" s="120"/>
      <c r="OW230" s="120"/>
      <c r="OX230" s="120"/>
      <c r="OY230" s="120"/>
      <c r="OZ230" s="120"/>
      <c r="PA230" s="120"/>
      <c r="PB230" s="120"/>
      <c r="PC230" s="120"/>
      <c r="PD230" s="120"/>
      <c r="PE230" s="120"/>
      <c r="PF230" s="120"/>
      <c r="PG230" s="120"/>
      <c r="PH230" s="120"/>
      <c r="PI230" s="120"/>
      <c r="PJ230" s="120"/>
      <c r="PK230" s="120"/>
      <c r="PL230" s="120"/>
      <c r="PM230" s="120"/>
      <c r="PN230" s="120"/>
      <c r="PO230" s="120"/>
      <c r="PP230" s="120"/>
      <c r="PQ230" s="120"/>
      <c r="PR230" s="120"/>
      <c r="PS230" s="120"/>
      <c r="PT230" s="120"/>
      <c r="PU230" s="120"/>
      <c r="PV230" s="120"/>
      <c r="PW230" s="120"/>
      <c r="PX230" s="120"/>
      <c r="PY230" s="120"/>
      <c r="PZ230" s="120"/>
      <c r="QA230" s="120"/>
      <c r="QB230" s="120"/>
      <c r="QC230" s="120"/>
      <c r="QD230" s="120"/>
      <c r="QE230" s="120"/>
      <c r="QF230" s="120"/>
      <c r="QG230" s="120"/>
      <c r="QH230" s="120"/>
      <c r="QI230" s="120"/>
      <c r="QJ230" s="120"/>
      <c r="QK230" s="120"/>
      <c r="QL230" s="120"/>
      <c r="QM230" s="120"/>
      <c r="QN230" s="120"/>
      <c r="QO230" s="120"/>
      <c r="QP230" s="120"/>
      <c r="QQ230" s="120"/>
      <c r="QR230" s="120"/>
      <c r="QS230" s="120"/>
      <c r="QT230" s="120"/>
      <c r="QU230" s="120"/>
      <c r="QV230" s="120"/>
      <c r="QW230" s="120"/>
      <c r="QX230" s="120"/>
      <c r="QY230" s="120"/>
      <c r="QZ230" s="120"/>
      <c r="RA230" s="120"/>
      <c r="RB230" s="120"/>
      <c r="RC230" s="120"/>
      <c r="RD230" s="120"/>
      <c r="RE230" s="120"/>
      <c r="RF230" s="120"/>
      <c r="RG230" s="120"/>
      <c r="RH230" s="120"/>
      <c r="RI230" s="120"/>
      <c r="RJ230" s="120"/>
      <c r="RK230" s="120"/>
      <c r="RL230" s="120"/>
      <c r="RM230" s="120"/>
      <c r="RN230" s="120"/>
      <c r="RO230" s="120"/>
      <c r="RP230" s="120"/>
      <c r="RQ230" s="120"/>
      <c r="RR230" s="120"/>
      <c r="RS230" s="120"/>
      <c r="RT230" s="120"/>
      <c r="RU230" s="120"/>
      <c r="RV230" s="120"/>
      <c r="RW230" s="120"/>
      <c r="RX230" s="120"/>
      <c r="RY230" s="120"/>
      <c r="RZ230" s="120"/>
      <c r="SA230" s="120"/>
      <c r="SB230" s="120"/>
      <c r="SC230" s="120"/>
      <c r="SD230" s="120"/>
      <c r="SE230" s="120"/>
      <c r="SF230" s="120"/>
      <c r="SG230" s="120"/>
      <c r="SH230" s="120"/>
      <c r="SI230" s="120"/>
      <c r="SJ230" s="120"/>
      <c r="SK230" s="120"/>
      <c r="SL230" s="120"/>
      <c r="SM230" s="120"/>
      <c r="SN230" s="120"/>
      <c r="SO230" s="120"/>
      <c r="SP230" s="120"/>
      <c r="SQ230" s="120"/>
      <c r="SR230" s="120"/>
      <c r="SS230" s="120"/>
      <c r="ST230" s="120"/>
      <c r="SU230" s="120"/>
      <c r="SV230" s="120"/>
      <c r="SW230" s="120"/>
      <c r="SX230" s="120"/>
      <c r="SY230" s="120"/>
      <c r="SZ230" s="120"/>
      <c r="TA230" s="120"/>
      <c r="TB230" s="120"/>
      <c r="TC230" s="120"/>
      <c r="TD230" s="120"/>
      <c r="TE230" s="120"/>
      <c r="TF230" s="120"/>
      <c r="TG230" s="120"/>
      <c r="TH230" s="120"/>
      <c r="TI230" s="120"/>
      <c r="TJ230" s="120"/>
      <c r="TK230" s="120"/>
      <c r="TL230" s="120"/>
      <c r="TM230" s="120"/>
      <c r="TN230" s="120"/>
      <c r="TO230" s="120"/>
      <c r="TP230" s="120"/>
      <c r="TQ230" s="120"/>
      <c r="TR230" s="120"/>
      <c r="TS230" s="120"/>
      <c r="TT230" s="120"/>
      <c r="TU230" s="120"/>
      <c r="TV230" s="120"/>
      <c r="TW230" s="120"/>
      <c r="TX230" s="120"/>
      <c r="TY230" s="120"/>
      <c r="TZ230" s="120"/>
      <c r="UA230" s="120"/>
      <c r="UB230" s="120"/>
      <c r="UC230" s="120"/>
      <c r="UD230" s="120"/>
      <c r="UE230" s="120"/>
      <c r="UF230" s="120"/>
      <c r="UG230" s="120"/>
    </row>
    <row r="231" spans="1:553" x14ac:dyDescent="0.25">
      <c r="A231" s="200" t="s">
        <v>133</v>
      </c>
      <c r="B231" s="178">
        <v>88.801199999999994</v>
      </c>
      <c r="C231" s="178">
        <v>1331.3724</v>
      </c>
      <c r="D231" s="178">
        <v>1420.1736000000001</v>
      </c>
      <c r="E231" s="178">
        <v>97.694800000000001</v>
      </c>
      <c r="F231" s="178">
        <v>1383.2121</v>
      </c>
      <c r="G231" s="178">
        <v>1480.9069</v>
      </c>
      <c r="H231" s="178">
        <v>436.93729999999999</v>
      </c>
      <c r="I231" s="178">
        <v>95.079800000000006</v>
      </c>
      <c r="J231" s="178">
        <v>1349.117</v>
      </c>
      <c r="K231" s="122">
        <v>1444.1967999999999</v>
      </c>
      <c r="L231" s="122">
        <v>659.64170000000001</v>
      </c>
      <c r="M231" s="122">
        <v>91.246300000000005</v>
      </c>
      <c r="N231" s="122">
        <v>1214.3526999999999</v>
      </c>
      <c r="O231" s="122">
        <f>N231+M231</f>
        <v>1305.5989999999999</v>
      </c>
      <c r="P231" s="172">
        <v>0</v>
      </c>
      <c r="Q231" s="122">
        <v>97.262600000000006</v>
      </c>
      <c r="R231" s="122">
        <v>1475.502</v>
      </c>
      <c r="S231" s="122">
        <v>1572.7646</v>
      </c>
      <c r="T231" s="122">
        <v>727.52949999999998</v>
      </c>
      <c r="U231" s="122">
        <v>107.7542</v>
      </c>
      <c r="V231" s="122">
        <v>1374.4158</v>
      </c>
      <c r="W231" s="122">
        <f>V231+U231</f>
        <v>1482.17</v>
      </c>
      <c r="X231" s="122">
        <v>648.62450000000001</v>
      </c>
      <c r="Y231" s="122">
        <v>101.5478</v>
      </c>
      <c r="Z231" s="122">
        <v>1319.2669000000001</v>
      </c>
      <c r="AA231" s="122">
        <f>SUM(Y231:Z231)</f>
        <v>1420.8147000000001</v>
      </c>
      <c r="AB231" s="122">
        <v>858.47500000000002</v>
      </c>
      <c r="AC231" s="122">
        <v>645.06169999999997</v>
      </c>
      <c r="AD231" s="122">
        <f>AC231+AB231</f>
        <v>1503.5367000000001</v>
      </c>
      <c r="AE231" s="122">
        <v>874.25789999999995</v>
      </c>
      <c r="AF231" s="122">
        <v>700.2364</v>
      </c>
      <c r="AG231" s="122">
        <f>SUM(AE231:AF231)</f>
        <v>1574.4942999999998</v>
      </c>
      <c r="AH231" s="122">
        <v>836.45640000000003</v>
      </c>
      <c r="AI231" s="122">
        <v>641.40750000000003</v>
      </c>
      <c r="AJ231" s="122">
        <f>SUM(AH231:AI231)</f>
        <v>1477.8639000000001</v>
      </c>
      <c r="AK231" s="122">
        <v>1196.7665999999999</v>
      </c>
      <c r="AL231" s="122">
        <v>791.97659999999996</v>
      </c>
      <c r="AM231" s="122">
        <f>SUM(AK231:AL231)</f>
        <v>1988.7431999999999</v>
      </c>
      <c r="AN231" s="122">
        <v>1245.3293000000001</v>
      </c>
      <c r="AO231" s="122">
        <v>992.54480000000001</v>
      </c>
      <c r="AP231" s="122">
        <f>SUM(AN231:AO231)</f>
        <v>2237.8741</v>
      </c>
      <c r="AQ231" s="122">
        <f>SUM(AQ230)</f>
        <v>1103.3104000000001</v>
      </c>
      <c r="AR231" s="122">
        <f>SUM(AR230)</f>
        <v>646.52819999999997</v>
      </c>
      <c r="AS231" s="122">
        <f>SUM(AQ231:AR231)</f>
        <v>1749.8386</v>
      </c>
      <c r="AT231" s="122">
        <v>1391.7186999999999</v>
      </c>
      <c r="AU231" s="122">
        <v>1216.2764</v>
      </c>
      <c r="AV231" s="122">
        <f>SUM(AT231:AU231)</f>
        <v>2607.9951000000001</v>
      </c>
      <c r="AW231" s="122">
        <v>1455.4096999999999</v>
      </c>
      <c r="AX231" s="122">
        <v>1052.4730999999999</v>
      </c>
      <c r="AY231" s="122">
        <f>SUM(AW231:AX231)</f>
        <v>2507.8827999999999</v>
      </c>
      <c r="AZ231" s="122">
        <f>SUM(AZ230)</f>
        <v>1213.5761</v>
      </c>
      <c r="BA231" s="122">
        <f>SUM(BA230)</f>
        <v>810.30449999999996</v>
      </c>
      <c r="BB231" s="122">
        <f>SUM(AZ231:BA231)</f>
        <v>2023.8806</v>
      </c>
      <c r="BC231" s="122">
        <f t="shared" ref="BC231:BH231" si="181">SUM(BC230)</f>
        <v>1123.5467000000001</v>
      </c>
      <c r="BD231" s="122">
        <f t="shared" si="181"/>
        <v>616.13210000000004</v>
      </c>
      <c r="BE231" s="122">
        <f t="shared" si="181"/>
        <v>1739.6788000000001</v>
      </c>
      <c r="BF231" s="122">
        <f t="shared" si="181"/>
        <v>1289.0316</v>
      </c>
      <c r="BG231" s="122">
        <f t="shared" si="181"/>
        <v>842.28890000000001</v>
      </c>
      <c r="BH231" s="122">
        <f t="shared" si="181"/>
        <v>2131.3204999999998</v>
      </c>
      <c r="BI231" s="122">
        <f t="shared" ref="BI231:BT231" si="182">SUM(BI230)</f>
        <v>1482.9979000000001</v>
      </c>
      <c r="BJ231" s="122">
        <f t="shared" si="182"/>
        <v>907.86559999999997</v>
      </c>
      <c r="BK231" s="122">
        <f t="shared" si="182"/>
        <v>2390.8634999999999</v>
      </c>
      <c r="BL231" s="122">
        <f t="shared" si="182"/>
        <v>1402.8542</v>
      </c>
      <c r="BM231" s="122">
        <f t="shared" si="182"/>
        <v>791.28390000000002</v>
      </c>
      <c r="BN231" s="122">
        <f t="shared" si="182"/>
        <v>2194.1381000000001</v>
      </c>
      <c r="BO231" s="122">
        <f t="shared" si="182"/>
        <v>1530.2207999999998</v>
      </c>
      <c r="BP231" s="122">
        <f t="shared" si="182"/>
        <v>984.10130000000004</v>
      </c>
      <c r="BQ231" s="122">
        <f t="shared" si="182"/>
        <v>2514.3221000000003</v>
      </c>
      <c r="BR231" s="122">
        <f t="shared" si="182"/>
        <v>1604.9925999999998</v>
      </c>
      <c r="BS231" s="122">
        <f t="shared" si="182"/>
        <v>1004.146</v>
      </c>
      <c r="BT231" s="122">
        <f t="shared" si="182"/>
        <v>2609.1386000000002</v>
      </c>
      <c r="BU231" s="122">
        <f>SUM(BU230)</f>
        <v>1537.3793000000001</v>
      </c>
      <c r="BV231" s="122">
        <f>SUM(BV230)</f>
        <v>858.65779999999995</v>
      </c>
      <c r="BW231" s="122">
        <f>SUM(BW230)</f>
        <v>2396.0371</v>
      </c>
      <c r="BX231" s="122">
        <f>SUM(BX230)</f>
        <v>1648.7577000000001</v>
      </c>
      <c r="BY231" s="122">
        <f t="shared" ref="BY231:CB231" si="183">SUM(BY230)</f>
        <v>1047.6067</v>
      </c>
      <c r="BZ231" s="122">
        <f t="shared" si="183"/>
        <v>2696.3643999999999</v>
      </c>
      <c r="CA231" s="122">
        <f t="shared" si="183"/>
        <v>1934.5768999999998</v>
      </c>
      <c r="CB231" s="122">
        <f t="shared" si="183"/>
        <v>1084.0097000000001</v>
      </c>
      <c r="CC231" s="122">
        <f>SUM(CC230)</f>
        <v>3018.5866000000001</v>
      </c>
      <c r="CD231" s="122">
        <v>1728.4618</v>
      </c>
      <c r="CE231" s="122">
        <v>971.87969999999996</v>
      </c>
      <c r="CF231" s="122">
        <f>SUM(CD231:CE231)</f>
        <v>2700.3415</v>
      </c>
      <c r="CG231" s="122">
        <v>1963.7353000000001</v>
      </c>
      <c r="CH231" s="122">
        <v>1082.8708999999999</v>
      </c>
      <c r="CI231" s="122">
        <f>SUM(CG231:CH231)</f>
        <v>3046.6062000000002</v>
      </c>
      <c r="CJ231" s="122">
        <v>2057.4497999999999</v>
      </c>
      <c r="CK231" s="122">
        <v>1060.2603999999999</v>
      </c>
      <c r="CL231" s="122">
        <f>SUM(CJ231:CK231)</f>
        <v>3117.7101999999995</v>
      </c>
      <c r="CM231" s="122">
        <v>2057.4497999999999</v>
      </c>
      <c r="CN231" s="122">
        <v>1060.2603999999999</v>
      </c>
      <c r="CO231" s="122">
        <f>SUM(CM231:CN231)</f>
        <v>3117.7101999999995</v>
      </c>
      <c r="CP231" s="122">
        <v>2344.0032000000001</v>
      </c>
      <c r="CQ231" s="122">
        <v>1310.7538999999999</v>
      </c>
      <c r="CR231" s="122">
        <f>SUM(CP231:CQ231)</f>
        <v>3654.7570999999998</v>
      </c>
      <c r="GC231" s="120"/>
      <c r="GD231" s="120"/>
      <c r="GE231" s="120"/>
      <c r="GF231" s="120"/>
      <c r="GG231" s="120"/>
      <c r="GH231" s="120"/>
      <c r="GI231" s="120"/>
      <c r="GJ231" s="120"/>
      <c r="GK231" s="120"/>
      <c r="GL231" s="120"/>
      <c r="GM231" s="120"/>
      <c r="GN231" s="120"/>
      <c r="GO231" s="120"/>
      <c r="GP231" s="120"/>
      <c r="GQ231" s="120"/>
      <c r="GR231" s="120"/>
      <c r="GS231" s="120"/>
      <c r="GT231" s="120"/>
      <c r="GU231" s="120"/>
      <c r="GV231" s="120"/>
      <c r="GW231" s="120"/>
      <c r="GX231" s="120"/>
      <c r="GY231" s="120"/>
      <c r="GZ231" s="120"/>
      <c r="HA231" s="120"/>
      <c r="HB231" s="120"/>
      <c r="HC231" s="120"/>
      <c r="HD231" s="120"/>
      <c r="HE231" s="120"/>
      <c r="HF231" s="120"/>
      <c r="HG231" s="120"/>
      <c r="HH231" s="120"/>
      <c r="HI231" s="120"/>
      <c r="HJ231" s="120"/>
      <c r="HK231" s="120"/>
      <c r="HL231" s="120"/>
      <c r="HM231" s="120"/>
      <c r="HN231" s="120"/>
      <c r="HO231" s="120"/>
      <c r="HP231" s="120"/>
      <c r="HQ231" s="120"/>
      <c r="HR231" s="120"/>
      <c r="HS231" s="120"/>
      <c r="HT231" s="120"/>
      <c r="HU231" s="120"/>
      <c r="HV231" s="120"/>
      <c r="HW231" s="120"/>
      <c r="HX231" s="120"/>
      <c r="HY231" s="120"/>
      <c r="HZ231" s="120"/>
      <c r="IA231" s="120"/>
      <c r="IB231" s="120"/>
      <c r="IC231" s="120"/>
      <c r="ID231" s="120"/>
      <c r="IE231" s="120"/>
      <c r="IF231" s="120"/>
      <c r="IG231" s="120"/>
      <c r="IH231" s="120"/>
      <c r="II231" s="120"/>
      <c r="IJ231" s="120"/>
      <c r="IK231" s="120"/>
      <c r="IL231" s="120"/>
      <c r="IM231" s="120"/>
      <c r="IN231" s="120"/>
      <c r="IO231" s="120"/>
      <c r="IP231" s="120"/>
      <c r="IQ231" s="120"/>
      <c r="IR231" s="120"/>
      <c r="IS231" s="120"/>
      <c r="IT231" s="120"/>
      <c r="IU231" s="120"/>
      <c r="IV231" s="120"/>
      <c r="IW231" s="120"/>
      <c r="IX231" s="120"/>
      <c r="IY231" s="120"/>
      <c r="IZ231" s="120"/>
      <c r="JA231" s="120"/>
      <c r="JB231" s="120"/>
      <c r="JC231" s="120"/>
      <c r="JD231" s="120"/>
      <c r="JE231" s="120"/>
      <c r="JF231" s="120"/>
      <c r="JG231" s="120"/>
      <c r="JH231" s="120"/>
      <c r="JI231" s="120"/>
      <c r="JJ231" s="120"/>
      <c r="JK231" s="120"/>
      <c r="JL231" s="120"/>
      <c r="JM231" s="120"/>
      <c r="JN231" s="120"/>
      <c r="JO231" s="120"/>
      <c r="JP231" s="120"/>
      <c r="JQ231" s="120"/>
      <c r="JR231" s="120"/>
      <c r="JS231" s="120"/>
      <c r="JT231" s="120"/>
      <c r="JU231" s="120"/>
      <c r="JV231" s="120"/>
      <c r="JW231" s="120"/>
      <c r="JX231" s="120"/>
      <c r="JY231" s="120"/>
      <c r="JZ231" s="120"/>
      <c r="KA231" s="120"/>
      <c r="KB231" s="120"/>
      <c r="KC231" s="120"/>
      <c r="KD231" s="120"/>
      <c r="KE231" s="120"/>
      <c r="KF231" s="120"/>
      <c r="KG231" s="120"/>
      <c r="KH231" s="120"/>
      <c r="KI231" s="120"/>
      <c r="KJ231" s="120"/>
      <c r="KK231" s="120"/>
      <c r="KL231" s="120"/>
      <c r="KM231" s="120"/>
      <c r="KN231" s="120"/>
      <c r="KO231" s="120"/>
      <c r="KP231" s="120"/>
      <c r="KQ231" s="120"/>
      <c r="KR231" s="120"/>
      <c r="KS231" s="120"/>
      <c r="KT231" s="120"/>
      <c r="KU231" s="120"/>
      <c r="KV231" s="120"/>
      <c r="KW231" s="120"/>
      <c r="KX231" s="120"/>
      <c r="KY231" s="120"/>
      <c r="KZ231" s="120"/>
      <c r="LA231" s="120"/>
      <c r="LB231" s="120"/>
      <c r="LC231" s="120"/>
      <c r="LD231" s="120"/>
      <c r="LE231" s="120"/>
      <c r="LF231" s="120"/>
      <c r="LG231" s="120"/>
      <c r="LH231" s="120"/>
      <c r="LI231" s="120"/>
      <c r="LJ231" s="120"/>
      <c r="LK231" s="120"/>
      <c r="LL231" s="120"/>
      <c r="LM231" s="120"/>
      <c r="LN231" s="120"/>
      <c r="LO231" s="120"/>
      <c r="LP231" s="120"/>
      <c r="LQ231" s="120"/>
      <c r="LR231" s="120"/>
      <c r="LS231" s="120"/>
      <c r="LT231" s="120"/>
      <c r="LU231" s="120"/>
      <c r="LV231" s="120"/>
      <c r="LW231" s="120"/>
      <c r="LX231" s="120"/>
      <c r="LY231" s="120"/>
      <c r="LZ231" s="120"/>
      <c r="MA231" s="120"/>
      <c r="MB231" s="120"/>
      <c r="MC231" s="120"/>
      <c r="MD231" s="120"/>
      <c r="ME231" s="120"/>
      <c r="MF231" s="120"/>
      <c r="MG231" s="120"/>
      <c r="MH231" s="120"/>
      <c r="MI231" s="120"/>
      <c r="MJ231" s="120"/>
      <c r="MK231" s="120"/>
      <c r="ML231" s="120"/>
      <c r="MM231" s="120"/>
      <c r="MN231" s="120"/>
      <c r="MO231" s="120"/>
      <c r="MP231" s="120"/>
      <c r="MQ231" s="120"/>
      <c r="MR231" s="120"/>
      <c r="MS231" s="120"/>
      <c r="MT231" s="120"/>
      <c r="MU231" s="120"/>
      <c r="MV231" s="120"/>
      <c r="MW231" s="120"/>
      <c r="MX231" s="120"/>
      <c r="MY231" s="120"/>
      <c r="MZ231" s="120"/>
      <c r="NA231" s="120"/>
      <c r="NB231" s="120"/>
      <c r="NC231" s="120"/>
      <c r="ND231" s="120"/>
      <c r="NE231" s="120"/>
      <c r="NF231" s="120"/>
      <c r="NG231" s="120"/>
      <c r="NH231" s="120"/>
      <c r="NI231" s="120"/>
      <c r="NJ231" s="120"/>
      <c r="NK231" s="120"/>
      <c r="NL231" s="120"/>
      <c r="NM231" s="120"/>
      <c r="NN231" s="120"/>
      <c r="NO231" s="120"/>
      <c r="NP231" s="120"/>
      <c r="NQ231" s="120"/>
      <c r="NR231" s="120"/>
      <c r="NS231" s="120"/>
      <c r="NT231" s="120"/>
      <c r="NU231" s="120"/>
      <c r="NV231" s="120"/>
      <c r="NW231" s="120"/>
      <c r="NX231" s="120"/>
      <c r="NY231" s="120"/>
      <c r="NZ231" s="120"/>
      <c r="OA231" s="120"/>
      <c r="OB231" s="120"/>
      <c r="OC231" s="120"/>
      <c r="OD231" s="120"/>
      <c r="OE231" s="120"/>
      <c r="OF231" s="120"/>
      <c r="OG231" s="120"/>
      <c r="OH231" s="120"/>
      <c r="OI231" s="120"/>
      <c r="OJ231" s="120"/>
      <c r="OK231" s="120"/>
      <c r="OL231" s="120"/>
      <c r="OM231" s="120"/>
      <c r="ON231" s="120"/>
      <c r="OO231" s="120"/>
      <c r="OP231" s="120"/>
      <c r="OQ231" s="120"/>
      <c r="OR231" s="120"/>
      <c r="OS231" s="120"/>
      <c r="OT231" s="120"/>
      <c r="OU231" s="120"/>
      <c r="OV231" s="120"/>
      <c r="OW231" s="120"/>
      <c r="OX231" s="120"/>
      <c r="OY231" s="120"/>
      <c r="OZ231" s="120"/>
      <c r="PA231" s="120"/>
      <c r="PB231" s="120"/>
      <c r="PC231" s="120"/>
      <c r="PD231" s="120"/>
      <c r="PE231" s="120"/>
      <c r="PF231" s="120"/>
      <c r="PG231" s="120"/>
      <c r="PH231" s="120"/>
      <c r="PI231" s="120"/>
      <c r="PJ231" s="120"/>
      <c r="PK231" s="120"/>
      <c r="PL231" s="120"/>
      <c r="PM231" s="120"/>
      <c r="PN231" s="120"/>
      <c r="PO231" s="120"/>
      <c r="PP231" s="120"/>
      <c r="PQ231" s="120"/>
      <c r="PR231" s="120"/>
      <c r="PS231" s="120"/>
      <c r="PT231" s="120"/>
      <c r="PU231" s="120"/>
      <c r="PV231" s="120"/>
      <c r="PW231" s="120"/>
      <c r="PX231" s="120"/>
      <c r="PY231" s="120"/>
      <c r="PZ231" s="120"/>
      <c r="QA231" s="120"/>
      <c r="QB231" s="120"/>
      <c r="QC231" s="120"/>
      <c r="QD231" s="120"/>
      <c r="QE231" s="120"/>
      <c r="QF231" s="120"/>
      <c r="QG231" s="120"/>
      <c r="QH231" s="120"/>
      <c r="QI231" s="120"/>
      <c r="QJ231" s="120"/>
      <c r="QK231" s="120"/>
      <c r="QL231" s="120"/>
      <c r="QM231" s="120"/>
      <c r="QN231" s="120"/>
      <c r="QO231" s="120"/>
      <c r="QP231" s="120"/>
      <c r="QQ231" s="120"/>
      <c r="QR231" s="120"/>
      <c r="QS231" s="120"/>
      <c r="QT231" s="120"/>
      <c r="QU231" s="120"/>
      <c r="QV231" s="120"/>
      <c r="QW231" s="120"/>
      <c r="QX231" s="120"/>
      <c r="QY231" s="120"/>
      <c r="QZ231" s="120"/>
      <c r="RA231" s="120"/>
      <c r="RB231" s="120"/>
      <c r="RC231" s="120"/>
      <c r="RD231" s="120"/>
      <c r="RE231" s="120"/>
      <c r="RF231" s="120"/>
      <c r="RG231" s="120"/>
      <c r="RH231" s="120"/>
      <c r="RI231" s="120"/>
      <c r="RJ231" s="120"/>
      <c r="RK231" s="120"/>
      <c r="RL231" s="120"/>
      <c r="RM231" s="120"/>
      <c r="RN231" s="120"/>
      <c r="RO231" s="120"/>
      <c r="RP231" s="120"/>
      <c r="RQ231" s="120"/>
      <c r="RR231" s="120"/>
      <c r="RS231" s="120"/>
      <c r="RT231" s="120"/>
      <c r="RU231" s="120"/>
      <c r="RV231" s="120"/>
      <c r="RW231" s="120"/>
      <c r="RX231" s="120"/>
      <c r="RY231" s="120"/>
      <c r="RZ231" s="120"/>
      <c r="SA231" s="120"/>
      <c r="SB231" s="120"/>
      <c r="SC231" s="120"/>
      <c r="SD231" s="120"/>
      <c r="SE231" s="120"/>
      <c r="SF231" s="120"/>
      <c r="SG231" s="120"/>
      <c r="SH231" s="120"/>
      <c r="SI231" s="120"/>
      <c r="SJ231" s="120"/>
      <c r="SK231" s="120"/>
      <c r="SL231" s="120"/>
      <c r="SM231" s="120"/>
      <c r="SN231" s="120"/>
      <c r="SO231" s="120"/>
      <c r="SP231" s="120"/>
      <c r="SQ231" s="120"/>
      <c r="SR231" s="120"/>
      <c r="SS231" s="120"/>
      <c r="ST231" s="120"/>
      <c r="SU231" s="120"/>
      <c r="SV231" s="120"/>
      <c r="SW231" s="120"/>
      <c r="SX231" s="120"/>
      <c r="SY231" s="120"/>
      <c r="SZ231" s="120"/>
      <c r="TA231" s="120"/>
      <c r="TB231" s="120"/>
      <c r="TC231" s="120"/>
      <c r="TD231" s="120"/>
      <c r="TE231" s="120"/>
      <c r="TF231" s="120"/>
      <c r="TG231" s="120"/>
      <c r="TH231" s="120"/>
      <c r="TI231" s="120"/>
      <c r="TJ231" s="120"/>
      <c r="TK231" s="120"/>
      <c r="TL231" s="120"/>
      <c r="TM231" s="120"/>
      <c r="TN231" s="120"/>
      <c r="TO231" s="120"/>
      <c r="TP231" s="120"/>
      <c r="TQ231" s="120"/>
      <c r="TR231" s="120"/>
      <c r="TS231" s="120"/>
      <c r="TT231" s="120"/>
      <c r="TU231" s="120"/>
      <c r="TV231" s="120"/>
      <c r="TW231" s="120"/>
      <c r="TX231" s="120"/>
      <c r="TY231" s="120"/>
      <c r="TZ231" s="120"/>
      <c r="UA231" s="120"/>
      <c r="UB231" s="120"/>
      <c r="UC231" s="120"/>
      <c r="UD231" s="120"/>
      <c r="UE231" s="120"/>
      <c r="UF231" s="120"/>
      <c r="UG231" s="120"/>
    </row>
    <row r="232" spans="1:553" ht="18" customHeight="1" x14ac:dyDescent="0.25">
      <c r="A232" s="260"/>
      <c r="GC232" s="120"/>
      <c r="GD232" s="120"/>
      <c r="GE232" s="120"/>
      <c r="GF232" s="120"/>
      <c r="GG232" s="120"/>
      <c r="GH232" s="120"/>
      <c r="GI232" s="120"/>
      <c r="GJ232" s="120"/>
      <c r="GK232" s="120"/>
      <c r="GL232" s="120"/>
      <c r="GM232" s="120"/>
      <c r="GN232" s="120"/>
      <c r="GO232" s="120"/>
      <c r="GP232" s="120"/>
      <c r="GQ232" s="120"/>
      <c r="GR232" s="120"/>
      <c r="GS232" s="120"/>
      <c r="GT232" s="120"/>
      <c r="GU232" s="120"/>
      <c r="GV232" s="120"/>
      <c r="GW232" s="120"/>
      <c r="GX232" s="120"/>
      <c r="GY232" s="120"/>
      <c r="GZ232" s="120"/>
      <c r="HA232" s="120"/>
      <c r="HB232" s="120"/>
      <c r="HC232" s="120"/>
      <c r="HD232" s="120"/>
      <c r="HE232" s="120"/>
      <c r="HF232" s="120"/>
      <c r="HG232" s="120"/>
      <c r="HH232" s="120"/>
      <c r="HI232" s="120"/>
      <c r="HJ232" s="120"/>
      <c r="HK232" s="120"/>
      <c r="HL232" s="120"/>
      <c r="HM232" s="120"/>
      <c r="HN232" s="120"/>
      <c r="HO232" s="120"/>
      <c r="HP232" s="120"/>
      <c r="HQ232" s="120"/>
      <c r="HR232" s="120"/>
      <c r="HS232" s="120"/>
      <c r="HT232" s="120"/>
      <c r="HU232" s="120"/>
      <c r="HV232" s="120"/>
      <c r="HW232" s="120"/>
      <c r="HX232" s="120"/>
      <c r="HY232" s="120"/>
      <c r="HZ232" s="120"/>
      <c r="IA232" s="120"/>
      <c r="IB232" s="120"/>
      <c r="IC232" s="120"/>
      <c r="ID232" s="120"/>
      <c r="IE232" s="120"/>
      <c r="IF232" s="120"/>
      <c r="IG232" s="120"/>
      <c r="IH232" s="120"/>
      <c r="II232" s="120"/>
      <c r="IJ232" s="120"/>
      <c r="IK232" s="120"/>
      <c r="IL232" s="120"/>
      <c r="IM232" s="120"/>
      <c r="IN232" s="120"/>
      <c r="IO232" s="120"/>
      <c r="IP232" s="120"/>
      <c r="IQ232" s="120"/>
      <c r="IR232" s="120"/>
      <c r="IS232" s="120"/>
      <c r="IT232" s="120"/>
      <c r="IU232" s="120"/>
      <c r="IV232" s="120"/>
      <c r="IW232" s="120"/>
      <c r="IX232" s="120"/>
      <c r="IY232" s="120"/>
      <c r="IZ232" s="120"/>
      <c r="JA232" s="120"/>
      <c r="JB232" s="120"/>
      <c r="JC232" s="120"/>
      <c r="JD232" s="120"/>
      <c r="JE232" s="120"/>
      <c r="JF232" s="120"/>
      <c r="JG232" s="120"/>
      <c r="JH232" s="120"/>
      <c r="JI232" s="120"/>
      <c r="JJ232" s="120"/>
      <c r="JK232" s="120"/>
      <c r="JL232" s="120"/>
      <c r="JM232" s="120"/>
      <c r="JN232" s="120"/>
      <c r="JO232" s="120"/>
      <c r="JP232" s="120"/>
      <c r="JQ232" s="120"/>
      <c r="JR232" s="120"/>
      <c r="JS232" s="120"/>
      <c r="JT232" s="120"/>
      <c r="JU232" s="120"/>
      <c r="JV232" s="120"/>
      <c r="JW232" s="120"/>
      <c r="JX232" s="120"/>
      <c r="JY232" s="120"/>
      <c r="JZ232" s="120"/>
      <c r="KA232" s="120"/>
      <c r="KB232" s="120"/>
      <c r="KC232" s="120"/>
      <c r="KD232" s="120"/>
      <c r="KE232" s="120"/>
      <c r="KF232" s="120"/>
      <c r="KG232" s="120"/>
      <c r="KH232" s="120"/>
      <c r="KI232" s="120"/>
      <c r="KJ232" s="120"/>
      <c r="KK232" s="120"/>
      <c r="KL232" s="120"/>
      <c r="KM232" s="120"/>
      <c r="KN232" s="120"/>
      <c r="KO232" s="120"/>
      <c r="KP232" s="120"/>
      <c r="KQ232" s="120"/>
      <c r="KR232" s="120"/>
      <c r="KS232" s="120"/>
      <c r="KT232" s="120"/>
      <c r="KU232" s="120"/>
      <c r="KV232" s="120"/>
      <c r="KW232" s="120"/>
      <c r="KX232" s="120"/>
      <c r="KY232" s="120"/>
      <c r="KZ232" s="120"/>
      <c r="LA232" s="120"/>
      <c r="LB232" s="120"/>
      <c r="LC232" s="120"/>
      <c r="LD232" s="120"/>
      <c r="LE232" s="120"/>
      <c r="LF232" s="120"/>
      <c r="LG232" s="120"/>
      <c r="LH232" s="120"/>
      <c r="LI232" s="120"/>
      <c r="LJ232" s="120"/>
      <c r="LK232" s="120"/>
      <c r="LL232" s="120"/>
      <c r="LM232" s="120"/>
      <c r="LN232" s="120"/>
      <c r="LO232" s="120"/>
      <c r="LP232" s="120"/>
      <c r="LQ232" s="120"/>
      <c r="LR232" s="120"/>
      <c r="LS232" s="120"/>
      <c r="LT232" s="120"/>
      <c r="LU232" s="120"/>
      <c r="LV232" s="120"/>
      <c r="LW232" s="120"/>
      <c r="LX232" s="120"/>
      <c r="LY232" s="120"/>
      <c r="LZ232" s="120"/>
      <c r="MA232" s="120"/>
      <c r="MB232" s="120"/>
      <c r="MC232" s="120"/>
      <c r="MD232" s="120"/>
      <c r="ME232" s="120"/>
      <c r="MF232" s="120"/>
      <c r="MG232" s="120"/>
      <c r="MH232" s="120"/>
      <c r="MI232" s="120"/>
      <c r="MJ232" s="120"/>
      <c r="MK232" s="120"/>
      <c r="ML232" s="120"/>
      <c r="MM232" s="120"/>
      <c r="MN232" s="120"/>
      <c r="MO232" s="120"/>
      <c r="MP232" s="120"/>
      <c r="MQ232" s="120"/>
      <c r="MR232" s="120"/>
      <c r="MS232" s="120"/>
      <c r="MT232" s="120"/>
      <c r="MU232" s="120"/>
      <c r="MV232" s="120"/>
      <c r="MW232" s="120"/>
      <c r="MX232" s="120"/>
      <c r="MY232" s="120"/>
      <c r="MZ232" s="120"/>
      <c r="NA232" s="120"/>
      <c r="NB232" s="120"/>
      <c r="NC232" s="120"/>
      <c r="ND232" s="120"/>
      <c r="NE232" s="120"/>
      <c r="NF232" s="120"/>
      <c r="NG232" s="120"/>
      <c r="NH232" s="120"/>
      <c r="NI232" s="120"/>
      <c r="NJ232" s="120"/>
      <c r="NK232" s="120"/>
      <c r="NL232" s="120"/>
      <c r="NM232" s="120"/>
      <c r="NN232" s="120"/>
      <c r="NO232" s="120"/>
      <c r="NP232" s="120"/>
      <c r="NQ232" s="120"/>
      <c r="NR232" s="120"/>
      <c r="NS232" s="120"/>
      <c r="NT232" s="120"/>
      <c r="NU232" s="120"/>
      <c r="NV232" s="120"/>
      <c r="NW232" s="120"/>
      <c r="NX232" s="120"/>
      <c r="NY232" s="120"/>
      <c r="NZ232" s="120"/>
      <c r="OA232" s="120"/>
      <c r="OB232" s="120"/>
      <c r="OC232" s="120"/>
      <c r="OD232" s="120"/>
      <c r="OE232" s="120"/>
      <c r="OF232" s="120"/>
      <c r="OG232" s="120"/>
      <c r="OH232" s="120"/>
      <c r="OI232" s="120"/>
      <c r="OJ232" s="120"/>
      <c r="OK232" s="120"/>
      <c r="OL232" s="120"/>
      <c r="OM232" s="120"/>
      <c r="ON232" s="120"/>
      <c r="OO232" s="120"/>
      <c r="OP232" s="120"/>
      <c r="OQ232" s="120"/>
      <c r="OR232" s="120"/>
      <c r="OS232" s="120"/>
      <c r="OT232" s="120"/>
      <c r="OU232" s="120"/>
      <c r="OV232" s="120"/>
      <c r="OW232" s="120"/>
      <c r="OX232" s="120"/>
      <c r="OY232" s="120"/>
      <c r="OZ232" s="120"/>
      <c r="PA232" s="120"/>
      <c r="PB232" s="120"/>
      <c r="PC232" s="120"/>
      <c r="PD232" s="120"/>
      <c r="PE232" s="120"/>
      <c r="PF232" s="120"/>
      <c r="PG232" s="120"/>
      <c r="PH232" s="120"/>
      <c r="PI232" s="120"/>
      <c r="PJ232" s="120"/>
      <c r="PK232" s="120"/>
      <c r="PL232" s="120"/>
      <c r="PM232" s="120"/>
      <c r="PN232" s="120"/>
      <c r="PO232" s="120"/>
      <c r="PP232" s="120"/>
      <c r="PQ232" s="120"/>
      <c r="PR232" s="120"/>
      <c r="PS232" s="120"/>
      <c r="PT232" s="120"/>
      <c r="PU232" s="120"/>
      <c r="PV232" s="120"/>
      <c r="PW232" s="120"/>
      <c r="PX232" s="120"/>
      <c r="PY232" s="120"/>
      <c r="PZ232" s="120"/>
      <c r="QA232" s="120"/>
      <c r="QB232" s="120"/>
      <c r="QC232" s="120"/>
      <c r="QD232" s="120"/>
      <c r="QE232" s="120"/>
      <c r="QF232" s="120"/>
      <c r="QG232" s="120"/>
      <c r="QH232" s="120"/>
      <c r="QI232" s="120"/>
      <c r="QJ232" s="120"/>
      <c r="QK232" s="120"/>
      <c r="QL232" s="120"/>
      <c r="QM232" s="120"/>
      <c r="QN232" s="120"/>
      <c r="QO232" s="120"/>
      <c r="QP232" s="120"/>
      <c r="QQ232" s="120"/>
      <c r="QR232" s="120"/>
      <c r="QS232" s="120"/>
      <c r="QT232" s="120"/>
      <c r="QU232" s="120"/>
      <c r="QV232" s="120"/>
      <c r="QW232" s="120"/>
      <c r="QX232" s="120"/>
      <c r="QY232" s="120"/>
      <c r="QZ232" s="120"/>
      <c r="RA232" s="120"/>
      <c r="RB232" s="120"/>
      <c r="RC232" s="120"/>
      <c r="RD232" s="120"/>
      <c r="RE232" s="120"/>
      <c r="RF232" s="120"/>
      <c r="RG232" s="120"/>
      <c r="RH232" s="120"/>
      <c r="RI232" s="120"/>
      <c r="RJ232" s="120"/>
      <c r="RK232" s="120"/>
      <c r="RL232" s="120"/>
      <c r="RM232" s="120"/>
      <c r="RN232" s="120"/>
      <c r="RO232" s="120"/>
      <c r="RP232" s="120"/>
      <c r="RQ232" s="120"/>
      <c r="RR232" s="120"/>
      <c r="RS232" s="120"/>
      <c r="RT232" s="120"/>
      <c r="RU232" s="120"/>
      <c r="RV232" s="120"/>
      <c r="RW232" s="120"/>
      <c r="RX232" s="120"/>
      <c r="RY232" s="120"/>
      <c r="RZ232" s="120"/>
      <c r="SA232" s="120"/>
      <c r="SB232" s="120"/>
      <c r="SC232" s="120"/>
      <c r="SD232" s="120"/>
      <c r="SE232" s="120"/>
      <c r="SF232" s="120"/>
      <c r="SG232" s="120"/>
      <c r="SH232" s="120"/>
      <c r="SI232" s="120"/>
      <c r="SJ232" s="120"/>
      <c r="SK232" s="120"/>
      <c r="SL232" s="120"/>
      <c r="SM232" s="120"/>
      <c r="SN232" s="120"/>
      <c r="SO232" s="120"/>
      <c r="SP232" s="120"/>
      <c r="SQ232" s="120"/>
      <c r="SR232" s="120"/>
      <c r="SS232" s="120"/>
      <c r="ST232" s="120"/>
      <c r="SU232" s="120"/>
      <c r="SV232" s="120"/>
      <c r="SW232" s="120"/>
      <c r="SX232" s="120"/>
      <c r="SY232" s="120"/>
      <c r="SZ232" s="120"/>
      <c r="TA232" s="120"/>
      <c r="TB232" s="120"/>
      <c r="TC232" s="120"/>
      <c r="TD232" s="120"/>
      <c r="TE232" s="120"/>
      <c r="TF232" s="120"/>
      <c r="TG232" s="120"/>
      <c r="TH232" s="120"/>
      <c r="TI232" s="120"/>
      <c r="TJ232" s="120"/>
      <c r="TK232" s="120"/>
      <c r="TL232" s="120"/>
      <c r="TM232" s="120"/>
      <c r="TN232" s="120"/>
      <c r="TO232" s="120"/>
      <c r="TP232" s="120"/>
      <c r="TQ232" s="120"/>
      <c r="TR232" s="120"/>
      <c r="TS232" s="120"/>
      <c r="TT232" s="120"/>
      <c r="TU232" s="120"/>
      <c r="TV232" s="120"/>
      <c r="TW232" s="120"/>
      <c r="TX232" s="120"/>
      <c r="TY232" s="120"/>
      <c r="TZ232" s="120"/>
      <c r="UA232" s="120"/>
      <c r="UB232" s="120"/>
      <c r="UC232" s="120"/>
      <c r="UD232" s="120"/>
      <c r="UE232" s="120"/>
      <c r="UF232" s="120"/>
      <c r="UG232" s="120"/>
    </row>
    <row r="233" spans="1:553" x14ac:dyDescent="0.25">
      <c r="A233" s="167" t="s">
        <v>323</v>
      </c>
      <c r="GC233" s="120"/>
      <c r="GD233" s="120"/>
      <c r="GE233" s="120"/>
      <c r="GF233" s="120"/>
      <c r="GG233" s="120"/>
      <c r="GH233" s="120"/>
      <c r="GI233" s="120"/>
      <c r="GJ233" s="120"/>
      <c r="GK233" s="120"/>
      <c r="GL233" s="120"/>
      <c r="GM233" s="120"/>
      <c r="GN233" s="120"/>
      <c r="GO233" s="120"/>
      <c r="GP233" s="120"/>
      <c r="GQ233" s="120"/>
      <c r="GR233" s="120"/>
      <c r="GS233" s="120"/>
      <c r="GT233" s="120"/>
      <c r="GU233" s="120"/>
      <c r="GV233" s="120"/>
      <c r="GW233" s="120"/>
      <c r="GX233" s="120"/>
      <c r="GY233" s="120"/>
      <c r="GZ233" s="120"/>
      <c r="HA233" s="120"/>
      <c r="HB233" s="120"/>
      <c r="HC233" s="120"/>
      <c r="HD233" s="120"/>
      <c r="HE233" s="120"/>
      <c r="HF233" s="120"/>
      <c r="HG233" s="120"/>
      <c r="HH233" s="120"/>
      <c r="HI233" s="120"/>
      <c r="HJ233" s="120"/>
      <c r="HK233" s="120"/>
      <c r="HL233" s="120"/>
      <c r="HM233" s="120"/>
      <c r="HN233" s="120"/>
      <c r="HO233" s="120"/>
      <c r="HP233" s="120"/>
      <c r="HQ233" s="120"/>
      <c r="HR233" s="120"/>
      <c r="HS233" s="120"/>
      <c r="HT233" s="120"/>
      <c r="HU233" s="120"/>
      <c r="HV233" s="120"/>
      <c r="HW233" s="120"/>
      <c r="HX233" s="120"/>
      <c r="HY233" s="120"/>
      <c r="HZ233" s="120"/>
      <c r="IA233" s="120"/>
      <c r="IB233" s="120"/>
      <c r="IC233" s="120"/>
      <c r="ID233" s="120"/>
      <c r="IE233" s="120"/>
      <c r="IF233" s="120"/>
      <c r="IG233" s="120"/>
      <c r="IH233" s="120"/>
      <c r="II233" s="120"/>
      <c r="IJ233" s="120"/>
      <c r="IK233" s="120"/>
      <c r="IL233" s="120"/>
      <c r="IM233" s="120"/>
      <c r="IN233" s="120"/>
      <c r="IO233" s="120"/>
      <c r="IP233" s="120"/>
      <c r="IQ233" s="120"/>
      <c r="IR233" s="120"/>
      <c r="IS233" s="120"/>
      <c r="IT233" s="120"/>
      <c r="IU233" s="120"/>
      <c r="IV233" s="120"/>
      <c r="IW233" s="120"/>
      <c r="IX233" s="120"/>
      <c r="IY233" s="120"/>
      <c r="IZ233" s="120"/>
      <c r="JA233" s="120"/>
      <c r="JB233" s="120"/>
      <c r="JC233" s="120"/>
      <c r="JD233" s="120"/>
      <c r="JE233" s="120"/>
      <c r="JF233" s="120"/>
      <c r="JG233" s="120"/>
      <c r="JH233" s="120"/>
      <c r="JI233" s="120"/>
      <c r="JJ233" s="120"/>
      <c r="JK233" s="120"/>
      <c r="JL233" s="120"/>
      <c r="JM233" s="120"/>
      <c r="JN233" s="120"/>
      <c r="JO233" s="120"/>
      <c r="JP233" s="120"/>
      <c r="JQ233" s="120"/>
      <c r="JR233" s="120"/>
      <c r="JS233" s="120"/>
      <c r="JT233" s="120"/>
      <c r="JU233" s="120"/>
      <c r="JV233" s="120"/>
      <c r="JW233" s="120"/>
      <c r="JX233" s="120"/>
      <c r="JY233" s="120"/>
      <c r="JZ233" s="120"/>
      <c r="KA233" s="120"/>
      <c r="KB233" s="120"/>
      <c r="KC233" s="120"/>
      <c r="KD233" s="120"/>
      <c r="KE233" s="120"/>
      <c r="KF233" s="120"/>
      <c r="KG233" s="120"/>
      <c r="KH233" s="120"/>
      <c r="KI233" s="120"/>
      <c r="KJ233" s="120"/>
      <c r="KK233" s="120"/>
      <c r="KL233" s="120"/>
      <c r="KM233" s="120"/>
      <c r="KN233" s="120"/>
      <c r="KO233" s="120"/>
      <c r="KP233" s="120"/>
      <c r="KQ233" s="120"/>
      <c r="KR233" s="120"/>
      <c r="KS233" s="120"/>
      <c r="KT233" s="120"/>
      <c r="KU233" s="120"/>
      <c r="KV233" s="120"/>
      <c r="KW233" s="120"/>
      <c r="KX233" s="120"/>
      <c r="KY233" s="120"/>
      <c r="KZ233" s="120"/>
      <c r="LA233" s="120"/>
      <c r="LB233" s="120"/>
      <c r="LC233" s="120"/>
      <c r="LD233" s="120"/>
      <c r="LE233" s="120"/>
      <c r="LF233" s="120"/>
      <c r="LG233" s="120"/>
      <c r="LH233" s="120"/>
      <c r="LI233" s="120"/>
      <c r="LJ233" s="120"/>
      <c r="LK233" s="120"/>
      <c r="LL233" s="120"/>
      <c r="LM233" s="120"/>
      <c r="LN233" s="120"/>
      <c r="LO233" s="120"/>
      <c r="LP233" s="120"/>
      <c r="LQ233" s="120"/>
      <c r="LR233" s="120"/>
      <c r="LS233" s="120"/>
      <c r="LT233" s="120"/>
      <c r="LU233" s="120"/>
      <c r="LV233" s="120"/>
      <c r="LW233" s="120"/>
      <c r="LX233" s="120"/>
      <c r="LY233" s="120"/>
      <c r="LZ233" s="120"/>
      <c r="MA233" s="120"/>
      <c r="MB233" s="120"/>
      <c r="MC233" s="120"/>
      <c r="MD233" s="120"/>
      <c r="ME233" s="120"/>
      <c r="MF233" s="120"/>
      <c r="MG233" s="120"/>
      <c r="MH233" s="120"/>
      <c r="MI233" s="120"/>
      <c r="MJ233" s="120"/>
      <c r="MK233" s="120"/>
      <c r="ML233" s="120"/>
      <c r="MM233" s="120"/>
      <c r="MN233" s="120"/>
      <c r="MO233" s="120"/>
      <c r="MP233" s="120"/>
      <c r="MQ233" s="120"/>
      <c r="MR233" s="120"/>
      <c r="MS233" s="120"/>
      <c r="MT233" s="120"/>
      <c r="MU233" s="120"/>
      <c r="MV233" s="120"/>
      <c r="MW233" s="120"/>
      <c r="MX233" s="120"/>
      <c r="MY233" s="120"/>
      <c r="MZ233" s="120"/>
      <c r="NA233" s="120"/>
      <c r="NB233" s="120"/>
      <c r="NC233" s="120"/>
      <c r="ND233" s="120"/>
      <c r="NE233" s="120"/>
      <c r="NF233" s="120"/>
      <c r="NG233" s="120"/>
      <c r="NH233" s="120"/>
      <c r="NI233" s="120"/>
      <c r="NJ233" s="120"/>
      <c r="NK233" s="120"/>
      <c r="NL233" s="120"/>
      <c r="NM233" s="120"/>
      <c r="NN233" s="120"/>
      <c r="NO233" s="120"/>
      <c r="NP233" s="120"/>
      <c r="NQ233" s="120"/>
      <c r="NR233" s="120"/>
      <c r="NS233" s="120"/>
      <c r="NT233" s="120"/>
      <c r="NU233" s="120"/>
      <c r="NV233" s="120"/>
      <c r="NW233" s="120"/>
      <c r="NX233" s="120"/>
      <c r="NY233" s="120"/>
      <c r="NZ233" s="120"/>
      <c r="OA233" s="120"/>
      <c r="OB233" s="120"/>
      <c r="OC233" s="120"/>
      <c r="OD233" s="120"/>
      <c r="OE233" s="120"/>
      <c r="OF233" s="120"/>
      <c r="OG233" s="120"/>
      <c r="OH233" s="120"/>
      <c r="OI233" s="120"/>
      <c r="OJ233" s="120"/>
      <c r="OK233" s="120"/>
      <c r="OL233" s="120"/>
      <c r="OM233" s="120"/>
      <c r="ON233" s="120"/>
      <c r="OO233" s="120"/>
      <c r="OP233" s="120"/>
      <c r="OQ233" s="120"/>
      <c r="OR233" s="120"/>
      <c r="OS233" s="120"/>
      <c r="OT233" s="120"/>
      <c r="OU233" s="120"/>
      <c r="OV233" s="120"/>
      <c r="OW233" s="120"/>
      <c r="OX233" s="120"/>
      <c r="OY233" s="120"/>
      <c r="OZ233" s="120"/>
      <c r="PA233" s="120"/>
      <c r="PB233" s="120"/>
      <c r="PC233" s="120"/>
      <c r="PD233" s="120"/>
      <c r="PE233" s="120"/>
      <c r="PF233" s="120"/>
      <c r="PG233" s="120"/>
      <c r="PH233" s="120"/>
      <c r="PI233" s="120"/>
      <c r="PJ233" s="120"/>
      <c r="PK233" s="120"/>
      <c r="PL233" s="120"/>
      <c r="PM233" s="120"/>
      <c r="PN233" s="120"/>
      <c r="PO233" s="120"/>
      <c r="PP233" s="120"/>
      <c r="PQ233" s="120"/>
      <c r="PR233" s="120"/>
      <c r="PS233" s="120"/>
      <c r="PT233" s="120"/>
      <c r="PU233" s="120"/>
      <c r="PV233" s="120"/>
      <c r="PW233" s="120"/>
      <c r="PX233" s="120"/>
      <c r="PY233" s="120"/>
      <c r="PZ233" s="120"/>
      <c r="QA233" s="120"/>
      <c r="QB233" s="120"/>
      <c r="QC233" s="120"/>
      <c r="QD233" s="120"/>
      <c r="QE233" s="120"/>
      <c r="QF233" s="120"/>
      <c r="QG233" s="120"/>
      <c r="QH233" s="120"/>
      <c r="QI233" s="120"/>
      <c r="QJ233" s="120"/>
      <c r="QK233" s="120"/>
      <c r="QL233" s="120"/>
      <c r="QM233" s="120"/>
      <c r="QN233" s="120"/>
      <c r="QO233" s="120"/>
      <c r="QP233" s="120"/>
      <c r="QQ233" s="120"/>
      <c r="QR233" s="120"/>
      <c r="QS233" s="120"/>
      <c r="QT233" s="120"/>
      <c r="QU233" s="120"/>
      <c r="QV233" s="120"/>
      <c r="QW233" s="120"/>
      <c r="QX233" s="120"/>
      <c r="QY233" s="120"/>
      <c r="QZ233" s="120"/>
      <c r="RA233" s="120"/>
      <c r="RB233" s="120"/>
      <c r="RC233" s="120"/>
      <c r="RD233" s="120"/>
      <c r="RE233" s="120"/>
      <c r="RF233" s="120"/>
      <c r="RG233" s="120"/>
      <c r="RH233" s="120"/>
      <c r="RI233" s="120"/>
      <c r="RJ233" s="120"/>
      <c r="RK233" s="120"/>
      <c r="RL233" s="120"/>
      <c r="RM233" s="120"/>
      <c r="RN233" s="120"/>
      <c r="RO233" s="120"/>
      <c r="RP233" s="120"/>
      <c r="RQ233" s="120"/>
      <c r="RR233" s="120"/>
      <c r="RS233" s="120"/>
      <c r="RT233" s="120"/>
      <c r="RU233" s="120"/>
      <c r="RV233" s="120"/>
      <c r="RW233" s="120"/>
      <c r="RX233" s="120"/>
      <c r="RY233" s="120"/>
      <c r="RZ233" s="120"/>
      <c r="SA233" s="120"/>
      <c r="SB233" s="120"/>
      <c r="SC233" s="120"/>
      <c r="SD233" s="120"/>
      <c r="SE233" s="120"/>
      <c r="SF233" s="120"/>
      <c r="SG233" s="120"/>
      <c r="SH233" s="120"/>
      <c r="SI233" s="120"/>
      <c r="SJ233" s="120"/>
      <c r="SK233" s="120"/>
      <c r="SL233" s="120"/>
      <c r="SM233" s="120"/>
      <c r="SN233" s="120"/>
      <c r="SO233" s="120"/>
      <c r="SP233" s="120"/>
      <c r="SQ233" s="120"/>
      <c r="SR233" s="120"/>
      <c r="SS233" s="120"/>
      <c r="ST233" s="120"/>
      <c r="SU233" s="120"/>
      <c r="SV233" s="120"/>
      <c r="SW233" s="120"/>
      <c r="SX233" s="120"/>
      <c r="SY233" s="120"/>
      <c r="SZ233" s="120"/>
      <c r="TA233" s="120"/>
      <c r="TB233" s="120"/>
      <c r="TC233" s="120"/>
      <c r="TD233" s="120"/>
      <c r="TE233" s="120"/>
      <c r="TF233" s="120"/>
      <c r="TG233" s="120"/>
      <c r="TH233" s="120"/>
      <c r="TI233" s="120"/>
      <c r="TJ233" s="120"/>
      <c r="TK233" s="120"/>
      <c r="TL233" s="120"/>
      <c r="TM233" s="120"/>
      <c r="TN233" s="120"/>
      <c r="TO233" s="120"/>
      <c r="TP233" s="120"/>
      <c r="TQ233" s="120"/>
      <c r="TR233" s="120"/>
      <c r="TS233" s="120"/>
      <c r="TT233" s="120"/>
      <c r="TU233" s="120"/>
      <c r="TV233" s="120"/>
      <c r="TW233" s="120"/>
      <c r="TX233" s="120"/>
      <c r="TY233" s="120"/>
      <c r="TZ233" s="120"/>
      <c r="UA233" s="120"/>
      <c r="UB233" s="120"/>
      <c r="UC233" s="120"/>
      <c r="UD233" s="120"/>
      <c r="UE233" s="120"/>
      <c r="UF233" s="120"/>
      <c r="UG233" s="120"/>
    </row>
    <row r="234" spans="1:553" s="269" customFormat="1" x14ac:dyDescent="0.25">
      <c r="A234" s="265" t="s">
        <v>335</v>
      </c>
      <c r="B234" s="266"/>
      <c r="C234" s="266"/>
      <c r="D234" s="266"/>
      <c r="E234" s="266"/>
      <c r="F234" s="266"/>
      <c r="G234" s="266"/>
      <c r="H234" s="266"/>
      <c r="I234" s="266"/>
      <c r="J234" s="266"/>
      <c r="K234" s="267"/>
      <c r="L234" s="266"/>
      <c r="M234" s="267"/>
      <c r="N234" s="267"/>
      <c r="O234" s="267"/>
      <c r="P234" s="267"/>
      <c r="Q234" s="371"/>
      <c r="R234" s="371"/>
      <c r="S234" s="371"/>
      <c r="T234" s="372"/>
      <c r="U234" s="268"/>
      <c r="V234" s="268"/>
      <c r="W234" s="268"/>
      <c r="X234" s="268"/>
      <c r="Y234" s="268"/>
      <c r="Z234" s="268"/>
      <c r="AA234" s="391"/>
      <c r="AB234" s="268"/>
      <c r="AC234" s="268"/>
      <c r="AD234" s="267"/>
      <c r="AS234" s="270"/>
      <c r="BB234" s="271"/>
      <c r="BC234" s="271"/>
      <c r="BD234" s="271"/>
      <c r="BE234" s="271"/>
      <c r="BF234" s="272"/>
      <c r="BG234" s="272"/>
      <c r="BH234" s="271"/>
      <c r="BI234" s="272"/>
      <c r="BJ234" s="272"/>
      <c r="BK234" s="387" t="s">
        <v>299</v>
      </c>
      <c r="BN234" s="270"/>
      <c r="BQ234" s="270"/>
      <c r="BT234" s="270"/>
      <c r="BW234" s="273"/>
      <c r="BX234" s="274"/>
      <c r="BY234" s="274"/>
      <c r="BZ234" s="273"/>
      <c r="CA234" s="274"/>
      <c r="CB234" s="274"/>
      <c r="CC234" s="273"/>
      <c r="CD234" s="274"/>
      <c r="CE234" s="274"/>
      <c r="CF234" s="274"/>
      <c r="CG234" s="274"/>
      <c r="CH234" s="274"/>
      <c r="CI234" s="273"/>
      <c r="CJ234" s="274"/>
      <c r="CK234" s="274"/>
      <c r="CL234" s="274"/>
      <c r="CM234" s="274"/>
      <c r="CN234" s="274"/>
      <c r="CO234" s="274"/>
      <c r="CP234" s="274"/>
      <c r="CQ234" s="274"/>
      <c r="CR234" s="274"/>
      <c r="CS234" s="232"/>
      <c r="CT234" s="232"/>
      <c r="CU234" s="232"/>
      <c r="CV234" s="232"/>
      <c r="CW234" s="232"/>
      <c r="CX234" s="232"/>
      <c r="CY234" s="232"/>
      <c r="CZ234" s="232"/>
      <c r="DA234" s="232"/>
      <c r="DB234" s="232"/>
      <c r="DC234" s="232"/>
      <c r="DD234" s="232"/>
      <c r="DE234" s="232"/>
      <c r="DF234" s="232"/>
      <c r="DG234" s="232"/>
      <c r="DH234" s="232"/>
      <c r="DI234" s="232"/>
      <c r="DJ234" s="232"/>
      <c r="DK234" s="232"/>
      <c r="DL234" s="232"/>
      <c r="DM234" s="232"/>
      <c r="DN234" s="232"/>
      <c r="DO234" s="232"/>
      <c r="DP234" s="232"/>
      <c r="DQ234" s="232"/>
      <c r="DR234" s="232"/>
      <c r="DS234" s="232"/>
      <c r="DT234" s="232"/>
      <c r="DU234" s="232"/>
      <c r="DV234" s="232"/>
      <c r="DW234" s="232"/>
      <c r="DX234" s="232"/>
      <c r="DY234" s="232"/>
      <c r="DZ234" s="232"/>
      <c r="EA234" s="232"/>
      <c r="EB234" s="232"/>
      <c r="EC234" s="232"/>
      <c r="ED234" s="232"/>
      <c r="EE234" s="232"/>
      <c r="EF234" s="232"/>
      <c r="EG234" s="232"/>
      <c r="EH234" s="232"/>
      <c r="EI234" s="232"/>
      <c r="EJ234" s="232"/>
      <c r="EK234" s="232"/>
      <c r="EL234" s="232"/>
      <c r="EM234" s="232"/>
      <c r="EN234" s="232"/>
      <c r="EO234" s="232"/>
      <c r="EP234" s="232"/>
      <c r="EQ234" s="232"/>
      <c r="ER234" s="232"/>
      <c r="ES234" s="232"/>
      <c r="ET234" s="232"/>
      <c r="EU234" s="232"/>
      <c r="EV234" s="232"/>
      <c r="EW234" s="232"/>
      <c r="EX234" s="232"/>
      <c r="EY234" s="232"/>
      <c r="EZ234" s="232"/>
      <c r="FA234" s="232"/>
      <c r="FB234" s="232"/>
      <c r="FC234" s="232"/>
      <c r="FD234" s="232"/>
      <c r="FE234" s="232"/>
      <c r="FF234" s="232"/>
      <c r="FG234" s="232"/>
      <c r="FH234" s="232"/>
      <c r="FI234" s="232"/>
      <c r="FJ234" s="232"/>
      <c r="FK234" s="232"/>
      <c r="FL234" s="232"/>
      <c r="FM234" s="232"/>
      <c r="FN234" s="232"/>
      <c r="FO234" s="232"/>
      <c r="FP234" s="232"/>
      <c r="FQ234" s="232"/>
      <c r="FR234" s="232"/>
      <c r="FS234" s="232"/>
      <c r="FT234" s="232"/>
      <c r="FU234" s="232"/>
      <c r="FV234" s="232"/>
      <c r="FW234" s="232"/>
      <c r="FX234" s="232"/>
      <c r="FY234" s="232"/>
      <c r="FZ234" s="232"/>
      <c r="GA234" s="232"/>
      <c r="GB234" s="232"/>
      <c r="GC234" s="120"/>
      <c r="GD234" s="120"/>
      <c r="GE234" s="120"/>
      <c r="GF234" s="120"/>
      <c r="GG234" s="120"/>
      <c r="GH234" s="120"/>
      <c r="GI234" s="120"/>
      <c r="GJ234" s="120"/>
      <c r="GK234" s="120"/>
      <c r="GL234" s="120"/>
      <c r="GM234" s="120"/>
      <c r="GN234" s="120"/>
      <c r="GO234" s="120"/>
      <c r="GP234" s="120"/>
      <c r="GQ234" s="120"/>
      <c r="GR234" s="120"/>
      <c r="GS234" s="120"/>
      <c r="GT234" s="120"/>
      <c r="GU234" s="120"/>
      <c r="GV234" s="120"/>
      <c r="GW234" s="120"/>
      <c r="GX234" s="120"/>
      <c r="GY234" s="120"/>
      <c r="GZ234" s="120"/>
      <c r="HA234" s="120"/>
      <c r="HB234" s="120"/>
      <c r="HC234" s="120"/>
      <c r="HD234" s="120"/>
      <c r="HE234" s="120"/>
      <c r="HF234" s="120"/>
      <c r="HG234" s="120"/>
      <c r="HH234" s="120"/>
      <c r="HI234" s="120"/>
      <c r="HJ234" s="120"/>
      <c r="HK234" s="120"/>
      <c r="HL234" s="120"/>
      <c r="HM234" s="120"/>
      <c r="HN234" s="120"/>
      <c r="HO234" s="120"/>
      <c r="HP234" s="120"/>
      <c r="HQ234" s="120"/>
      <c r="HR234" s="120"/>
      <c r="HS234" s="120"/>
      <c r="HT234" s="120"/>
      <c r="HU234" s="120"/>
      <c r="HV234" s="120"/>
      <c r="HW234" s="120"/>
      <c r="HX234" s="120"/>
      <c r="HY234" s="120"/>
      <c r="HZ234" s="120"/>
      <c r="IA234" s="120"/>
      <c r="IB234" s="120"/>
      <c r="IC234" s="120"/>
      <c r="ID234" s="120"/>
      <c r="IE234" s="120"/>
      <c r="IF234" s="120"/>
      <c r="IG234" s="120"/>
      <c r="IH234" s="120"/>
      <c r="II234" s="120"/>
      <c r="IJ234" s="120"/>
      <c r="IK234" s="120"/>
      <c r="IL234" s="120"/>
      <c r="IM234" s="120"/>
      <c r="IN234" s="120"/>
      <c r="IO234" s="120"/>
      <c r="IP234" s="120"/>
      <c r="IQ234" s="120"/>
      <c r="IR234" s="120"/>
      <c r="IS234" s="120"/>
      <c r="IT234" s="120"/>
      <c r="IU234" s="120"/>
      <c r="IV234" s="120"/>
      <c r="IW234" s="120"/>
      <c r="IX234" s="120"/>
      <c r="IY234" s="120"/>
      <c r="IZ234" s="120"/>
      <c r="JA234" s="120"/>
      <c r="JB234" s="120"/>
      <c r="JC234" s="120"/>
      <c r="JD234" s="120"/>
      <c r="JE234" s="120"/>
      <c r="JF234" s="120"/>
      <c r="JG234" s="120"/>
      <c r="JH234" s="120"/>
      <c r="JI234" s="120"/>
      <c r="JJ234" s="120"/>
      <c r="JK234" s="120"/>
      <c r="JL234" s="120"/>
      <c r="JM234" s="120"/>
      <c r="JN234" s="120"/>
      <c r="JO234" s="120"/>
      <c r="JP234" s="120"/>
      <c r="JQ234" s="120"/>
      <c r="JR234" s="120"/>
      <c r="JS234" s="120"/>
      <c r="JT234" s="120"/>
      <c r="JU234" s="120"/>
      <c r="JV234" s="120"/>
      <c r="JW234" s="120"/>
      <c r="JX234" s="120"/>
      <c r="JY234" s="120"/>
      <c r="JZ234" s="120"/>
      <c r="KA234" s="120"/>
      <c r="KB234" s="120"/>
      <c r="KC234" s="120"/>
      <c r="KD234" s="120"/>
      <c r="KE234" s="120"/>
      <c r="KF234" s="120"/>
      <c r="KG234" s="120"/>
      <c r="KH234" s="120"/>
      <c r="KI234" s="120"/>
      <c r="KJ234" s="120"/>
      <c r="KK234" s="120"/>
      <c r="KL234" s="120"/>
      <c r="KM234" s="120"/>
      <c r="KN234" s="120"/>
      <c r="KO234" s="120"/>
      <c r="KP234" s="120"/>
      <c r="KQ234" s="120"/>
      <c r="KR234" s="120"/>
      <c r="KS234" s="120"/>
      <c r="KT234" s="120"/>
      <c r="KU234" s="120"/>
      <c r="KV234" s="120"/>
      <c r="KW234" s="120"/>
      <c r="KX234" s="120"/>
      <c r="KY234" s="120"/>
      <c r="KZ234" s="120"/>
      <c r="LA234" s="120"/>
      <c r="LB234" s="120"/>
      <c r="LC234" s="120"/>
      <c r="LD234" s="120"/>
      <c r="LE234" s="120"/>
      <c r="LF234" s="120"/>
      <c r="LG234" s="120"/>
      <c r="LH234" s="120"/>
      <c r="LI234" s="120"/>
      <c r="LJ234" s="120"/>
      <c r="LK234" s="120"/>
      <c r="LL234" s="120"/>
      <c r="LM234" s="120"/>
      <c r="LN234" s="120"/>
      <c r="LO234" s="120"/>
      <c r="LP234" s="120"/>
      <c r="LQ234" s="120"/>
      <c r="LR234" s="120"/>
      <c r="LS234" s="120"/>
      <c r="LT234" s="120"/>
      <c r="LU234" s="120"/>
      <c r="LV234" s="120"/>
      <c r="LW234" s="120"/>
      <c r="LX234" s="120"/>
      <c r="LY234" s="120"/>
      <c r="LZ234" s="120"/>
      <c r="MA234" s="120"/>
      <c r="MB234" s="120"/>
      <c r="MC234" s="120"/>
      <c r="MD234" s="120"/>
      <c r="ME234" s="120"/>
      <c r="MF234" s="120"/>
      <c r="MG234" s="120"/>
      <c r="MH234" s="120"/>
      <c r="MI234" s="120"/>
      <c r="MJ234" s="120"/>
      <c r="MK234" s="120"/>
      <c r="ML234" s="120"/>
      <c r="MM234" s="120"/>
      <c r="MN234" s="120"/>
      <c r="MO234" s="120"/>
      <c r="MP234" s="120"/>
      <c r="MQ234" s="120"/>
      <c r="MR234" s="120"/>
      <c r="MS234" s="120"/>
      <c r="MT234" s="120"/>
      <c r="MU234" s="120"/>
      <c r="MV234" s="120"/>
      <c r="MW234" s="120"/>
      <c r="MX234" s="120"/>
      <c r="MY234" s="120"/>
      <c r="MZ234" s="120"/>
      <c r="NA234" s="120"/>
      <c r="NB234" s="120"/>
      <c r="NC234" s="120"/>
      <c r="ND234" s="120"/>
      <c r="NE234" s="120"/>
      <c r="NF234" s="120"/>
      <c r="NG234" s="120"/>
      <c r="NH234" s="120"/>
      <c r="NI234" s="120"/>
      <c r="NJ234" s="120"/>
      <c r="NK234" s="120"/>
      <c r="NL234" s="120"/>
      <c r="NM234" s="120"/>
      <c r="NN234" s="120"/>
      <c r="NO234" s="120"/>
      <c r="NP234" s="120"/>
      <c r="NQ234" s="120"/>
      <c r="NR234" s="120"/>
      <c r="NS234" s="120"/>
      <c r="NT234" s="120"/>
      <c r="NU234" s="120"/>
      <c r="NV234" s="120"/>
      <c r="NW234" s="120"/>
      <c r="NX234" s="120"/>
      <c r="NY234" s="120"/>
      <c r="NZ234" s="120"/>
      <c r="OA234" s="120"/>
      <c r="OB234" s="120"/>
      <c r="OC234" s="120"/>
      <c r="OD234" s="120"/>
      <c r="OE234" s="120"/>
      <c r="OF234" s="120"/>
      <c r="OG234" s="120"/>
      <c r="OH234" s="120"/>
      <c r="OI234" s="120"/>
      <c r="OJ234" s="120"/>
      <c r="OK234" s="120"/>
      <c r="OL234" s="120"/>
      <c r="OM234" s="120"/>
      <c r="ON234" s="120"/>
      <c r="OO234" s="120"/>
      <c r="OP234" s="120"/>
      <c r="OQ234" s="120"/>
      <c r="OR234" s="120"/>
      <c r="OS234" s="120"/>
      <c r="OT234" s="120"/>
      <c r="OU234" s="120"/>
      <c r="OV234" s="120"/>
      <c r="OW234" s="120"/>
      <c r="OX234" s="120"/>
      <c r="OY234" s="120"/>
      <c r="OZ234" s="120"/>
      <c r="PA234" s="120"/>
      <c r="PB234" s="120"/>
      <c r="PC234" s="120"/>
      <c r="PD234" s="120"/>
      <c r="PE234" s="120"/>
      <c r="PF234" s="120"/>
      <c r="PG234" s="120"/>
      <c r="PH234" s="120"/>
      <c r="PI234" s="120"/>
      <c r="PJ234" s="120"/>
      <c r="PK234" s="120"/>
      <c r="PL234" s="120"/>
      <c r="PM234" s="120"/>
      <c r="PN234" s="120"/>
      <c r="PO234" s="120"/>
      <c r="PP234" s="120"/>
      <c r="PQ234" s="120"/>
      <c r="PR234" s="120"/>
      <c r="PS234" s="120"/>
      <c r="PT234" s="120"/>
      <c r="PU234" s="120"/>
      <c r="PV234" s="120"/>
      <c r="PW234" s="120"/>
      <c r="PX234" s="120"/>
      <c r="PY234" s="120"/>
      <c r="PZ234" s="120"/>
      <c r="QA234" s="120"/>
      <c r="QB234" s="120"/>
      <c r="QC234" s="120"/>
      <c r="QD234" s="120"/>
      <c r="QE234" s="120"/>
      <c r="QF234" s="120"/>
      <c r="QG234" s="120"/>
      <c r="QH234" s="120"/>
      <c r="QI234" s="120"/>
      <c r="QJ234" s="120"/>
      <c r="QK234" s="120"/>
      <c r="QL234" s="120"/>
      <c r="QM234" s="120"/>
      <c r="QN234" s="120"/>
      <c r="QO234" s="120"/>
      <c r="QP234" s="120"/>
      <c r="QQ234" s="120"/>
      <c r="QR234" s="120"/>
      <c r="QS234" s="120"/>
      <c r="QT234" s="120"/>
      <c r="QU234" s="120"/>
      <c r="QV234" s="120"/>
      <c r="QW234" s="120"/>
      <c r="QX234" s="120"/>
      <c r="QY234" s="120"/>
      <c r="QZ234" s="120"/>
      <c r="RA234" s="120"/>
      <c r="RB234" s="120"/>
      <c r="RC234" s="120"/>
      <c r="RD234" s="120"/>
      <c r="RE234" s="120"/>
      <c r="RF234" s="120"/>
      <c r="RG234" s="120"/>
      <c r="RH234" s="120"/>
      <c r="RI234" s="120"/>
      <c r="RJ234" s="120"/>
      <c r="RK234" s="120"/>
      <c r="RL234" s="120"/>
      <c r="RM234" s="120"/>
      <c r="RN234" s="120"/>
      <c r="RO234" s="120"/>
      <c r="RP234" s="120"/>
      <c r="RQ234" s="120"/>
      <c r="RR234" s="120"/>
      <c r="RS234" s="120"/>
      <c r="RT234" s="120"/>
      <c r="RU234" s="120"/>
      <c r="RV234" s="120"/>
      <c r="RW234" s="120"/>
      <c r="RX234" s="120"/>
      <c r="RY234" s="120"/>
      <c r="RZ234" s="120"/>
      <c r="SA234" s="120"/>
      <c r="SB234" s="120"/>
      <c r="SC234" s="120"/>
      <c r="SD234" s="120"/>
      <c r="SE234" s="120"/>
      <c r="SF234" s="120"/>
      <c r="SG234" s="120"/>
      <c r="SH234" s="120"/>
      <c r="SI234" s="120"/>
      <c r="SJ234" s="120"/>
      <c r="SK234" s="120"/>
      <c r="SL234" s="120"/>
      <c r="SM234" s="120"/>
      <c r="SN234" s="120"/>
      <c r="SO234" s="120"/>
      <c r="SP234" s="120"/>
      <c r="SQ234" s="120"/>
      <c r="SR234" s="120"/>
      <c r="SS234" s="120"/>
      <c r="ST234" s="120"/>
      <c r="SU234" s="120"/>
      <c r="SV234" s="120"/>
      <c r="SW234" s="120"/>
      <c r="SX234" s="120"/>
      <c r="SY234" s="120"/>
      <c r="SZ234" s="120"/>
      <c r="TA234" s="120"/>
      <c r="TB234" s="120"/>
      <c r="TC234" s="120"/>
      <c r="TD234" s="120"/>
      <c r="TE234" s="120"/>
      <c r="TF234" s="120"/>
      <c r="TG234" s="120"/>
      <c r="TH234" s="120"/>
      <c r="TI234" s="120"/>
      <c r="TJ234" s="120"/>
      <c r="TK234" s="120"/>
      <c r="TL234" s="120"/>
      <c r="TM234" s="120"/>
      <c r="TN234" s="120"/>
      <c r="TO234" s="120"/>
      <c r="TP234" s="120"/>
      <c r="TQ234" s="120"/>
      <c r="TR234" s="120"/>
      <c r="TS234" s="120"/>
      <c r="TT234" s="120"/>
      <c r="TU234" s="120"/>
      <c r="TV234" s="120"/>
      <c r="TW234" s="120"/>
      <c r="TX234" s="120"/>
      <c r="TY234" s="120"/>
      <c r="TZ234" s="120"/>
      <c r="UA234" s="120"/>
      <c r="UB234" s="120"/>
      <c r="UC234" s="120"/>
      <c r="UD234" s="120"/>
      <c r="UE234" s="120"/>
      <c r="UF234" s="120"/>
      <c r="UG234" s="120"/>
    </row>
    <row r="235" spans="1:553" x14ac:dyDescent="0.25">
      <c r="A235" s="167" t="s">
        <v>324</v>
      </c>
      <c r="GC235" s="120"/>
      <c r="GD235" s="120"/>
      <c r="GE235" s="120"/>
      <c r="GF235" s="120"/>
      <c r="GG235" s="120"/>
      <c r="GH235" s="120"/>
      <c r="GI235" s="120"/>
      <c r="GJ235" s="120"/>
      <c r="GK235" s="120"/>
      <c r="GL235" s="120"/>
      <c r="GM235" s="120"/>
      <c r="GN235" s="120"/>
      <c r="GO235" s="120"/>
      <c r="GP235" s="120"/>
      <c r="GQ235" s="120"/>
      <c r="GR235" s="120"/>
      <c r="GS235" s="120"/>
      <c r="GT235" s="120"/>
      <c r="GU235" s="120"/>
      <c r="GV235" s="120"/>
      <c r="GW235" s="120"/>
      <c r="GX235" s="120"/>
      <c r="GY235" s="120"/>
      <c r="GZ235" s="120"/>
      <c r="HA235" s="120"/>
      <c r="HB235" s="120"/>
      <c r="HC235" s="120"/>
      <c r="HD235" s="120"/>
      <c r="HE235" s="120"/>
      <c r="HF235" s="120"/>
      <c r="HG235" s="120"/>
      <c r="HH235" s="120"/>
      <c r="HI235" s="120"/>
      <c r="HJ235" s="120"/>
      <c r="HK235" s="120"/>
      <c r="HL235" s="120"/>
      <c r="HM235" s="120"/>
      <c r="HN235" s="120"/>
      <c r="HO235" s="120"/>
      <c r="HP235" s="120"/>
      <c r="HQ235" s="120"/>
      <c r="HR235" s="120"/>
      <c r="HS235" s="120"/>
      <c r="HT235" s="120"/>
      <c r="HU235" s="120"/>
      <c r="HV235" s="120"/>
      <c r="HW235" s="120"/>
      <c r="HX235" s="120"/>
      <c r="HY235" s="120"/>
      <c r="HZ235" s="120"/>
      <c r="IA235" s="120"/>
      <c r="IB235" s="120"/>
      <c r="IC235" s="120"/>
      <c r="ID235" s="120"/>
      <c r="IE235" s="120"/>
      <c r="IF235" s="120"/>
      <c r="IG235" s="120"/>
      <c r="IH235" s="120"/>
      <c r="II235" s="120"/>
      <c r="IJ235" s="120"/>
      <c r="IK235" s="120"/>
      <c r="IL235" s="120"/>
      <c r="IM235" s="120"/>
      <c r="IN235" s="120"/>
      <c r="IO235" s="120"/>
      <c r="IP235" s="120"/>
      <c r="IQ235" s="120"/>
      <c r="IR235" s="120"/>
      <c r="IS235" s="120"/>
      <c r="IT235" s="120"/>
      <c r="IU235" s="120"/>
      <c r="IV235" s="120"/>
      <c r="IW235" s="120"/>
      <c r="IX235" s="120"/>
      <c r="IY235" s="120"/>
      <c r="IZ235" s="120"/>
      <c r="JA235" s="120"/>
      <c r="JB235" s="120"/>
      <c r="JC235" s="120"/>
      <c r="JD235" s="120"/>
      <c r="JE235" s="120"/>
      <c r="JF235" s="120"/>
      <c r="JG235" s="120"/>
      <c r="JH235" s="120"/>
      <c r="JI235" s="120"/>
      <c r="JJ235" s="120"/>
      <c r="JK235" s="120"/>
      <c r="JL235" s="120"/>
      <c r="JM235" s="120"/>
      <c r="JN235" s="120"/>
      <c r="JO235" s="120"/>
      <c r="JP235" s="120"/>
      <c r="JQ235" s="120"/>
      <c r="JR235" s="120"/>
      <c r="JS235" s="120"/>
      <c r="JT235" s="120"/>
      <c r="JU235" s="120"/>
      <c r="JV235" s="120"/>
      <c r="JW235" s="120"/>
      <c r="JX235" s="120"/>
      <c r="JY235" s="120"/>
      <c r="JZ235" s="120"/>
      <c r="KA235" s="120"/>
      <c r="KB235" s="120"/>
      <c r="KC235" s="120"/>
      <c r="KD235" s="120"/>
      <c r="KE235" s="120"/>
      <c r="KF235" s="120"/>
      <c r="KG235" s="120"/>
      <c r="KH235" s="120"/>
      <c r="KI235" s="120"/>
      <c r="KJ235" s="120"/>
      <c r="KK235" s="120"/>
      <c r="KL235" s="120"/>
      <c r="KM235" s="120"/>
      <c r="KN235" s="120"/>
      <c r="KO235" s="120"/>
      <c r="KP235" s="120"/>
      <c r="KQ235" s="120"/>
      <c r="KR235" s="120"/>
      <c r="KS235" s="120"/>
      <c r="KT235" s="120"/>
      <c r="KU235" s="120"/>
      <c r="KV235" s="120"/>
      <c r="KW235" s="120"/>
      <c r="KX235" s="120"/>
      <c r="KY235" s="120"/>
      <c r="KZ235" s="120"/>
      <c r="LA235" s="120"/>
      <c r="LB235" s="120"/>
      <c r="LC235" s="120"/>
      <c r="LD235" s="120"/>
      <c r="LE235" s="120"/>
      <c r="LF235" s="120"/>
      <c r="LG235" s="120"/>
      <c r="LH235" s="120"/>
      <c r="LI235" s="120"/>
      <c r="LJ235" s="120"/>
      <c r="LK235" s="120"/>
      <c r="LL235" s="120"/>
      <c r="LM235" s="120"/>
      <c r="LN235" s="120"/>
      <c r="LO235" s="120"/>
      <c r="LP235" s="120"/>
      <c r="LQ235" s="120"/>
      <c r="LR235" s="120"/>
      <c r="LS235" s="120"/>
      <c r="LT235" s="120"/>
      <c r="LU235" s="120"/>
      <c r="LV235" s="120"/>
      <c r="LW235" s="120"/>
      <c r="LX235" s="120"/>
      <c r="LY235" s="120"/>
      <c r="LZ235" s="120"/>
      <c r="MA235" s="120"/>
      <c r="MB235" s="120"/>
      <c r="MC235" s="120"/>
      <c r="MD235" s="120"/>
      <c r="ME235" s="120"/>
      <c r="MF235" s="120"/>
      <c r="MG235" s="120"/>
      <c r="MH235" s="120"/>
      <c r="MI235" s="120"/>
      <c r="MJ235" s="120"/>
      <c r="MK235" s="120"/>
      <c r="ML235" s="120"/>
      <c r="MM235" s="120"/>
      <c r="MN235" s="120"/>
      <c r="MO235" s="120"/>
      <c r="MP235" s="120"/>
      <c r="MQ235" s="120"/>
      <c r="MR235" s="120"/>
      <c r="MS235" s="120"/>
      <c r="MT235" s="120"/>
      <c r="MU235" s="120"/>
      <c r="MV235" s="120"/>
      <c r="MW235" s="120"/>
      <c r="MX235" s="120"/>
      <c r="MY235" s="120"/>
      <c r="MZ235" s="120"/>
      <c r="NA235" s="120"/>
      <c r="NB235" s="120"/>
      <c r="NC235" s="120"/>
      <c r="ND235" s="120"/>
      <c r="NE235" s="120"/>
      <c r="NF235" s="120"/>
      <c r="NG235" s="120"/>
      <c r="NH235" s="120"/>
      <c r="NI235" s="120"/>
      <c r="NJ235" s="120"/>
      <c r="NK235" s="120"/>
      <c r="NL235" s="120"/>
      <c r="NM235" s="120"/>
      <c r="NN235" s="120"/>
      <c r="NO235" s="120"/>
      <c r="NP235" s="120"/>
      <c r="NQ235" s="120"/>
      <c r="NR235" s="120"/>
      <c r="NS235" s="120"/>
      <c r="NT235" s="120"/>
      <c r="NU235" s="120"/>
      <c r="NV235" s="120"/>
      <c r="NW235" s="120"/>
      <c r="NX235" s="120"/>
      <c r="NY235" s="120"/>
      <c r="NZ235" s="120"/>
      <c r="OA235" s="120"/>
      <c r="OB235" s="120"/>
      <c r="OC235" s="120"/>
      <c r="OD235" s="120"/>
      <c r="OE235" s="120"/>
      <c r="OF235" s="120"/>
      <c r="OG235" s="120"/>
      <c r="OH235" s="120"/>
      <c r="OI235" s="120"/>
      <c r="OJ235" s="120"/>
      <c r="OK235" s="120"/>
      <c r="OL235" s="120"/>
      <c r="OM235" s="120"/>
      <c r="ON235" s="120"/>
      <c r="OO235" s="120"/>
      <c r="OP235" s="120"/>
      <c r="OQ235" s="120"/>
      <c r="OR235" s="120"/>
      <c r="OS235" s="120"/>
      <c r="OT235" s="120"/>
      <c r="OU235" s="120"/>
      <c r="OV235" s="120"/>
      <c r="OW235" s="120"/>
      <c r="OX235" s="120"/>
      <c r="OY235" s="120"/>
      <c r="OZ235" s="120"/>
      <c r="PA235" s="120"/>
      <c r="PB235" s="120"/>
      <c r="PC235" s="120"/>
      <c r="PD235" s="120"/>
      <c r="PE235" s="120"/>
      <c r="PF235" s="120"/>
      <c r="PG235" s="120"/>
      <c r="PH235" s="120"/>
      <c r="PI235" s="120"/>
      <c r="PJ235" s="120"/>
      <c r="PK235" s="120"/>
      <c r="PL235" s="120"/>
      <c r="PM235" s="120"/>
      <c r="PN235" s="120"/>
      <c r="PO235" s="120"/>
      <c r="PP235" s="120"/>
      <c r="PQ235" s="120"/>
      <c r="PR235" s="120"/>
      <c r="PS235" s="120"/>
      <c r="PT235" s="120"/>
      <c r="PU235" s="120"/>
      <c r="PV235" s="120"/>
      <c r="PW235" s="120"/>
      <c r="PX235" s="120"/>
      <c r="PY235" s="120"/>
      <c r="PZ235" s="120"/>
      <c r="QA235" s="120"/>
      <c r="QB235" s="120"/>
      <c r="QC235" s="120"/>
      <c r="QD235" s="120"/>
      <c r="QE235" s="120"/>
      <c r="QF235" s="120"/>
      <c r="QG235" s="120"/>
      <c r="QH235" s="120"/>
      <c r="QI235" s="120"/>
      <c r="QJ235" s="120"/>
      <c r="QK235" s="120"/>
      <c r="QL235" s="120"/>
      <c r="QM235" s="120"/>
      <c r="QN235" s="120"/>
      <c r="QO235" s="120"/>
      <c r="QP235" s="120"/>
      <c r="QQ235" s="120"/>
      <c r="QR235" s="120"/>
      <c r="QS235" s="120"/>
      <c r="QT235" s="120"/>
      <c r="QU235" s="120"/>
      <c r="QV235" s="120"/>
      <c r="QW235" s="120"/>
      <c r="QX235" s="120"/>
      <c r="QY235" s="120"/>
      <c r="QZ235" s="120"/>
      <c r="RA235" s="120"/>
      <c r="RB235" s="120"/>
      <c r="RC235" s="120"/>
      <c r="RD235" s="120"/>
      <c r="RE235" s="120"/>
      <c r="RF235" s="120"/>
      <c r="RG235" s="120"/>
      <c r="RH235" s="120"/>
      <c r="RI235" s="120"/>
      <c r="RJ235" s="120"/>
      <c r="RK235" s="120"/>
      <c r="RL235" s="120"/>
      <c r="RM235" s="120"/>
      <c r="RN235" s="120"/>
      <c r="RO235" s="120"/>
      <c r="RP235" s="120"/>
      <c r="RQ235" s="120"/>
      <c r="RR235" s="120"/>
      <c r="RS235" s="120"/>
      <c r="RT235" s="120"/>
      <c r="RU235" s="120"/>
      <c r="RV235" s="120"/>
      <c r="RW235" s="120"/>
      <c r="RX235" s="120"/>
      <c r="RY235" s="120"/>
      <c r="RZ235" s="120"/>
      <c r="SA235" s="120"/>
      <c r="SB235" s="120"/>
      <c r="SC235" s="120"/>
      <c r="SD235" s="120"/>
      <c r="SE235" s="120"/>
      <c r="SF235" s="120"/>
      <c r="SG235" s="120"/>
      <c r="SH235" s="120"/>
      <c r="SI235" s="120"/>
      <c r="SJ235" s="120"/>
      <c r="SK235" s="120"/>
      <c r="SL235" s="120"/>
      <c r="SM235" s="120"/>
      <c r="SN235" s="120"/>
      <c r="SO235" s="120"/>
      <c r="SP235" s="120"/>
      <c r="SQ235" s="120"/>
      <c r="SR235" s="120"/>
      <c r="SS235" s="120"/>
      <c r="ST235" s="120"/>
      <c r="SU235" s="120"/>
      <c r="SV235" s="120"/>
      <c r="SW235" s="120"/>
      <c r="SX235" s="120"/>
      <c r="SY235" s="120"/>
      <c r="SZ235" s="120"/>
      <c r="TA235" s="120"/>
      <c r="TB235" s="120"/>
      <c r="TC235" s="120"/>
      <c r="TD235" s="120"/>
      <c r="TE235" s="120"/>
      <c r="TF235" s="120"/>
      <c r="TG235" s="120"/>
      <c r="TH235" s="120"/>
      <c r="TI235" s="120"/>
      <c r="TJ235" s="120"/>
      <c r="TK235" s="120"/>
      <c r="TL235" s="120"/>
      <c r="TM235" s="120"/>
      <c r="TN235" s="120"/>
      <c r="TO235" s="120"/>
      <c r="TP235" s="120"/>
      <c r="TQ235" s="120"/>
      <c r="TR235" s="120"/>
      <c r="TS235" s="120"/>
      <c r="TT235" s="120"/>
      <c r="TU235" s="120"/>
      <c r="TV235" s="120"/>
      <c r="TW235" s="120"/>
      <c r="TX235" s="120"/>
      <c r="TY235" s="120"/>
      <c r="TZ235" s="120"/>
      <c r="UA235" s="120"/>
      <c r="UB235" s="120"/>
      <c r="UC235" s="120"/>
      <c r="UD235" s="120"/>
      <c r="UE235" s="120"/>
      <c r="UF235" s="120"/>
      <c r="UG235" s="120"/>
    </row>
    <row r="236" spans="1:553" x14ac:dyDescent="0.25">
      <c r="A236" s="163" t="s">
        <v>325</v>
      </c>
      <c r="CD236" s="275">
        <v>0</v>
      </c>
      <c r="CE236" s="275">
        <v>0</v>
      </c>
      <c r="CF236" s="275">
        <f>SUM(CD236:CE236)</f>
        <v>0</v>
      </c>
      <c r="CG236" s="275">
        <v>0</v>
      </c>
      <c r="CH236" s="275">
        <v>0</v>
      </c>
      <c r="CI236" s="403">
        <f>SUM(CG236:CH236)</f>
        <v>0</v>
      </c>
      <c r="CJ236" s="275">
        <v>0</v>
      </c>
      <c r="CK236" s="275">
        <v>0</v>
      </c>
      <c r="CL236" s="275">
        <f>SUM(CJ236:CK236)</f>
        <v>0</v>
      </c>
      <c r="CM236" s="275">
        <v>13</v>
      </c>
      <c r="CN236" s="275">
        <v>0</v>
      </c>
      <c r="CO236" s="275">
        <f>SUM(CM236:CN236)</f>
        <v>13</v>
      </c>
      <c r="CP236" s="275">
        <v>13</v>
      </c>
      <c r="CQ236" s="275">
        <v>0</v>
      </c>
      <c r="CR236" s="275">
        <f>SUM(CP236:CQ236)</f>
        <v>13</v>
      </c>
      <c r="GC236" s="120"/>
      <c r="GD236" s="120"/>
      <c r="GE236" s="120"/>
      <c r="GF236" s="120"/>
      <c r="GG236" s="120"/>
      <c r="GH236" s="120"/>
      <c r="GI236" s="120"/>
      <c r="GJ236" s="120"/>
      <c r="GK236" s="120"/>
      <c r="GL236" s="120"/>
      <c r="GM236" s="120"/>
      <c r="GN236" s="120"/>
      <c r="GO236" s="120"/>
      <c r="GP236" s="120"/>
      <c r="GQ236" s="120"/>
      <c r="GR236" s="120"/>
      <c r="GS236" s="120"/>
      <c r="GT236" s="120"/>
      <c r="GU236" s="120"/>
      <c r="GV236" s="120"/>
      <c r="GW236" s="120"/>
      <c r="GX236" s="120"/>
      <c r="GY236" s="120"/>
      <c r="GZ236" s="120"/>
      <c r="HA236" s="120"/>
      <c r="HB236" s="120"/>
      <c r="HC236" s="120"/>
      <c r="HD236" s="120"/>
      <c r="HE236" s="120"/>
      <c r="HF236" s="120"/>
      <c r="HG236" s="120"/>
      <c r="HH236" s="120"/>
      <c r="HI236" s="120"/>
      <c r="HJ236" s="120"/>
      <c r="HK236" s="120"/>
      <c r="HL236" s="120"/>
      <c r="HM236" s="120"/>
      <c r="HN236" s="120"/>
      <c r="HO236" s="120"/>
      <c r="HP236" s="120"/>
      <c r="HQ236" s="120"/>
      <c r="HR236" s="120"/>
      <c r="HS236" s="120"/>
      <c r="HT236" s="120"/>
      <c r="HU236" s="120"/>
      <c r="HV236" s="120"/>
      <c r="HW236" s="120"/>
      <c r="HX236" s="120"/>
      <c r="HY236" s="120"/>
      <c r="HZ236" s="120"/>
      <c r="IA236" s="120"/>
      <c r="IB236" s="120"/>
      <c r="IC236" s="120"/>
      <c r="ID236" s="120"/>
      <c r="IE236" s="120"/>
      <c r="IF236" s="120"/>
      <c r="IG236" s="120"/>
      <c r="IH236" s="120"/>
      <c r="II236" s="120"/>
      <c r="IJ236" s="120"/>
      <c r="IK236" s="120"/>
      <c r="IL236" s="120"/>
      <c r="IM236" s="120"/>
      <c r="IN236" s="120"/>
      <c r="IO236" s="120"/>
      <c r="IP236" s="120"/>
      <c r="IQ236" s="120"/>
      <c r="IR236" s="120"/>
      <c r="IS236" s="120"/>
      <c r="IT236" s="120"/>
      <c r="IU236" s="120"/>
      <c r="IV236" s="120"/>
      <c r="IW236" s="120"/>
      <c r="IX236" s="120"/>
      <c r="IY236" s="120"/>
      <c r="IZ236" s="120"/>
      <c r="JA236" s="120"/>
      <c r="JB236" s="120"/>
      <c r="JC236" s="120"/>
      <c r="JD236" s="120"/>
      <c r="JE236" s="120"/>
      <c r="JF236" s="120"/>
      <c r="JG236" s="120"/>
      <c r="JH236" s="120"/>
      <c r="JI236" s="120"/>
      <c r="JJ236" s="120"/>
      <c r="JK236" s="120"/>
      <c r="JL236" s="120"/>
      <c r="JM236" s="120"/>
      <c r="JN236" s="120"/>
      <c r="JO236" s="120"/>
      <c r="JP236" s="120"/>
      <c r="JQ236" s="120"/>
      <c r="JR236" s="120"/>
      <c r="JS236" s="120"/>
      <c r="JT236" s="120"/>
      <c r="JU236" s="120"/>
      <c r="JV236" s="120"/>
      <c r="JW236" s="120"/>
      <c r="JX236" s="120"/>
      <c r="JY236" s="120"/>
      <c r="JZ236" s="120"/>
      <c r="KA236" s="120"/>
      <c r="KB236" s="120"/>
      <c r="KC236" s="120"/>
      <c r="KD236" s="120"/>
      <c r="KE236" s="120"/>
      <c r="KF236" s="120"/>
      <c r="KG236" s="120"/>
      <c r="KH236" s="120"/>
      <c r="KI236" s="120"/>
      <c r="KJ236" s="120"/>
      <c r="KK236" s="120"/>
      <c r="KL236" s="120"/>
      <c r="KM236" s="120"/>
      <c r="KN236" s="120"/>
      <c r="KO236" s="120"/>
      <c r="KP236" s="120"/>
      <c r="KQ236" s="120"/>
      <c r="KR236" s="120"/>
      <c r="KS236" s="120"/>
      <c r="KT236" s="120"/>
      <c r="KU236" s="120"/>
      <c r="KV236" s="120"/>
      <c r="KW236" s="120"/>
      <c r="KX236" s="120"/>
      <c r="KY236" s="120"/>
      <c r="KZ236" s="120"/>
      <c r="LA236" s="120"/>
      <c r="LB236" s="120"/>
      <c r="LC236" s="120"/>
      <c r="LD236" s="120"/>
      <c r="LE236" s="120"/>
      <c r="LF236" s="120"/>
      <c r="LG236" s="120"/>
      <c r="LH236" s="120"/>
      <c r="LI236" s="120"/>
      <c r="LJ236" s="120"/>
      <c r="LK236" s="120"/>
      <c r="LL236" s="120"/>
      <c r="LM236" s="120"/>
      <c r="LN236" s="120"/>
      <c r="LO236" s="120"/>
      <c r="LP236" s="120"/>
      <c r="LQ236" s="120"/>
      <c r="LR236" s="120"/>
      <c r="LS236" s="120"/>
      <c r="LT236" s="120"/>
      <c r="LU236" s="120"/>
      <c r="LV236" s="120"/>
      <c r="LW236" s="120"/>
      <c r="LX236" s="120"/>
      <c r="LY236" s="120"/>
      <c r="LZ236" s="120"/>
      <c r="MA236" s="120"/>
      <c r="MB236" s="120"/>
      <c r="MC236" s="120"/>
      <c r="MD236" s="120"/>
      <c r="ME236" s="120"/>
      <c r="MF236" s="120"/>
      <c r="MG236" s="120"/>
      <c r="MH236" s="120"/>
      <c r="MI236" s="120"/>
      <c r="MJ236" s="120"/>
      <c r="MK236" s="120"/>
      <c r="ML236" s="120"/>
      <c r="MM236" s="120"/>
      <c r="MN236" s="120"/>
      <c r="MO236" s="120"/>
      <c r="MP236" s="120"/>
      <c r="MQ236" s="120"/>
      <c r="MR236" s="120"/>
      <c r="MS236" s="120"/>
      <c r="MT236" s="120"/>
      <c r="MU236" s="120"/>
      <c r="MV236" s="120"/>
      <c r="MW236" s="120"/>
      <c r="MX236" s="120"/>
      <c r="MY236" s="120"/>
      <c r="MZ236" s="120"/>
      <c r="NA236" s="120"/>
      <c r="NB236" s="120"/>
      <c r="NC236" s="120"/>
      <c r="ND236" s="120"/>
      <c r="NE236" s="120"/>
      <c r="NF236" s="120"/>
      <c r="NG236" s="120"/>
      <c r="NH236" s="120"/>
      <c r="NI236" s="120"/>
      <c r="NJ236" s="120"/>
      <c r="NK236" s="120"/>
      <c r="NL236" s="120"/>
      <c r="NM236" s="120"/>
      <c r="NN236" s="120"/>
      <c r="NO236" s="120"/>
      <c r="NP236" s="120"/>
      <c r="NQ236" s="120"/>
      <c r="NR236" s="120"/>
      <c r="NS236" s="120"/>
      <c r="NT236" s="120"/>
      <c r="NU236" s="120"/>
      <c r="NV236" s="120"/>
      <c r="NW236" s="120"/>
      <c r="NX236" s="120"/>
      <c r="NY236" s="120"/>
      <c r="NZ236" s="120"/>
      <c r="OA236" s="120"/>
      <c r="OB236" s="120"/>
      <c r="OC236" s="120"/>
      <c r="OD236" s="120"/>
      <c r="OE236" s="120"/>
      <c r="OF236" s="120"/>
      <c r="OG236" s="120"/>
      <c r="OH236" s="120"/>
      <c r="OI236" s="120"/>
      <c r="OJ236" s="120"/>
      <c r="OK236" s="120"/>
      <c r="OL236" s="120"/>
      <c r="OM236" s="120"/>
      <c r="ON236" s="120"/>
      <c r="OO236" s="120"/>
      <c r="OP236" s="120"/>
      <c r="OQ236" s="120"/>
      <c r="OR236" s="120"/>
      <c r="OS236" s="120"/>
      <c r="OT236" s="120"/>
      <c r="OU236" s="120"/>
      <c r="OV236" s="120"/>
      <c r="OW236" s="120"/>
      <c r="OX236" s="120"/>
      <c r="OY236" s="120"/>
      <c r="OZ236" s="120"/>
      <c r="PA236" s="120"/>
      <c r="PB236" s="120"/>
      <c r="PC236" s="120"/>
      <c r="PD236" s="120"/>
      <c r="PE236" s="120"/>
      <c r="PF236" s="120"/>
      <c r="PG236" s="120"/>
      <c r="PH236" s="120"/>
      <c r="PI236" s="120"/>
      <c r="PJ236" s="120"/>
      <c r="PK236" s="120"/>
      <c r="PL236" s="120"/>
      <c r="PM236" s="120"/>
      <c r="PN236" s="120"/>
      <c r="PO236" s="120"/>
      <c r="PP236" s="120"/>
      <c r="PQ236" s="120"/>
      <c r="PR236" s="120"/>
      <c r="PS236" s="120"/>
      <c r="PT236" s="120"/>
      <c r="PU236" s="120"/>
      <c r="PV236" s="120"/>
      <c r="PW236" s="120"/>
      <c r="PX236" s="120"/>
      <c r="PY236" s="120"/>
      <c r="PZ236" s="120"/>
      <c r="QA236" s="120"/>
      <c r="QB236" s="120"/>
      <c r="QC236" s="120"/>
      <c r="QD236" s="120"/>
      <c r="QE236" s="120"/>
      <c r="QF236" s="120"/>
      <c r="QG236" s="120"/>
      <c r="QH236" s="120"/>
      <c r="QI236" s="120"/>
      <c r="QJ236" s="120"/>
      <c r="QK236" s="120"/>
      <c r="QL236" s="120"/>
      <c r="QM236" s="120"/>
      <c r="QN236" s="120"/>
      <c r="QO236" s="120"/>
      <c r="QP236" s="120"/>
      <c r="QQ236" s="120"/>
      <c r="QR236" s="120"/>
      <c r="QS236" s="120"/>
      <c r="QT236" s="120"/>
      <c r="QU236" s="120"/>
      <c r="QV236" s="120"/>
      <c r="QW236" s="120"/>
      <c r="QX236" s="120"/>
      <c r="QY236" s="120"/>
      <c r="QZ236" s="120"/>
      <c r="RA236" s="120"/>
      <c r="RB236" s="120"/>
      <c r="RC236" s="120"/>
      <c r="RD236" s="120"/>
      <c r="RE236" s="120"/>
      <c r="RF236" s="120"/>
      <c r="RG236" s="120"/>
      <c r="RH236" s="120"/>
      <c r="RI236" s="120"/>
      <c r="RJ236" s="120"/>
      <c r="RK236" s="120"/>
      <c r="RL236" s="120"/>
      <c r="RM236" s="120"/>
      <c r="RN236" s="120"/>
      <c r="RO236" s="120"/>
      <c r="RP236" s="120"/>
      <c r="RQ236" s="120"/>
      <c r="RR236" s="120"/>
      <c r="RS236" s="120"/>
      <c r="RT236" s="120"/>
      <c r="RU236" s="120"/>
      <c r="RV236" s="120"/>
      <c r="RW236" s="120"/>
      <c r="RX236" s="120"/>
      <c r="RY236" s="120"/>
      <c r="RZ236" s="120"/>
      <c r="SA236" s="120"/>
      <c r="SB236" s="120"/>
      <c r="SC236" s="120"/>
      <c r="SD236" s="120"/>
      <c r="SE236" s="120"/>
      <c r="SF236" s="120"/>
      <c r="SG236" s="120"/>
      <c r="SH236" s="120"/>
      <c r="SI236" s="120"/>
      <c r="SJ236" s="120"/>
      <c r="SK236" s="120"/>
      <c r="SL236" s="120"/>
      <c r="SM236" s="120"/>
      <c r="SN236" s="120"/>
      <c r="SO236" s="120"/>
      <c r="SP236" s="120"/>
      <c r="SQ236" s="120"/>
      <c r="SR236" s="120"/>
      <c r="SS236" s="120"/>
      <c r="ST236" s="120"/>
      <c r="SU236" s="120"/>
      <c r="SV236" s="120"/>
      <c r="SW236" s="120"/>
      <c r="SX236" s="120"/>
      <c r="SY236" s="120"/>
      <c r="SZ236" s="120"/>
      <c r="TA236" s="120"/>
      <c r="TB236" s="120"/>
      <c r="TC236" s="120"/>
      <c r="TD236" s="120"/>
      <c r="TE236" s="120"/>
      <c r="TF236" s="120"/>
      <c r="TG236" s="120"/>
      <c r="TH236" s="120"/>
      <c r="TI236" s="120"/>
      <c r="TJ236" s="120"/>
      <c r="TK236" s="120"/>
      <c r="TL236" s="120"/>
      <c r="TM236" s="120"/>
      <c r="TN236" s="120"/>
      <c r="TO236" s="120"/>
      <c r="TP236" s="120"/>
      <c r="TQ236" s="120"/>
      <c r="TR236" s="120"/>
      <c r="TS236" s="120"/>
      <c r="TT236" s="120"/>
      <c r="TU236" s="120"/>
      <c r="TV236" s="120"/>
      <c r="TW236" s="120"/>
      <c r="TX236" s="120"/>
      <c r="TY236" s="120"/>
      <c r="TZ236" s="120"/>
      <c r="UA236" s="120"/>
      <c r="UB236" s="120"/>
      <c r="UC236" s="120"/>
      <c r="UD236" s="120"/>
      <c r="UE236" s="120"/>
      <c r="UF236" s="120"/>
      <c r="UG236" s="120"/>
    </row>
    <row r="237" spans="1:553" ht="22.5" customHeight="1" x14ac:dyDescent="0.25">
      <c r="A237" s="167" t="s">
        <v>1</v>
      </c>
      <c r="CD237" s="275"/>
      <c r="CE237" s="275"/>
      <c r="CF237" s="275"/>
      <c r="CG237" s="275"/>
      <c r="CH237" s="275"/>
      <c r="CI237" s="403"/>
      <c r="CJ237" s="275"/>
      <c r="CK237" s="275"/>
      <c r="CL237" s="275"/>
      <c r="CM237" s="275"/>
      <c r="CN237" s="275"/>
      <c r="CO237" s="275"/>
      <c r="CP237" s="275"/>
      <c r="CQ237" s="275"/>
      <c r="CR237" s="275"/>
      <c r="GC237" s="120"/>
      <c r="GD237" s="120"/>
      <c r="GE237" s="120"/>
      <c r="GF237" s="120"/>
      <c r="GG237" s="120"/>
      <c r="GH237" s="120"/>
      <c r="GI237" s="120"/>
      <c r="GJ237" s="120"/>
      <c r="GK237" s="120"/>
      <c r="GL237" s="120"/>
      <c r="GM237" s="120"/>
      <c r="GN237" s="120"/>
      <c r="GO237" s="120"/>
      <c r="GP237" s="120"/>
      <c r="GQ237" s="120"/>
      <c r="GR237" s="120"/>
      <c r="GS237" s="120"/>
      <c r="GT237" s="120"/>
      <c r="GU237" s="120"/>
      <c r="GV237" s="120"/>
      <c r="GW237" s="120"/>
      <c r="GX237" s="120"/>
      <c r="GY237" s="120"/>
      <c r="GZ237" s="120"/>
      <c r="HA237" s="120"/>
      <c r="HB237" s="120"/>
      <c r="HC237" s="120"/>
      <c r="HD237" s="120"/>
      <c r="HE237" s="120"/>
      <c r="HF237" s="120"/>
      <c r="HG237" s="120"/>
      <c r="HH237" s="120"/>
      <c r="HI237" s="120"/>
      <c r="HJ237" s="120"/>
      <c r="HK237" s="120"/>
      <c r="HL237" s="120"/>
      <c r="HM237" s="120"/>
      <c r="HN237" s="120"/>
      <c r="HO237" s="120"/>
      <c r="HP237" s="120"/>
      <c r="HQ237" s="120"/>
      <c r="HR237" s="120"/>
      <c r="HS237" s="120"/>
      <c r="HT237" s="120"/>
      <c r="HU237" s="120"/>
      <c r="HV237" s="120"/>
      <c r="HW237" s="120"/>
      <c r="HX237" s="120"/>
      <c r="HY237" s="120"/>
      <c r="HZ237" s="120"/>
      <c r="IA237" s="120"/>
      <c r="IB237" s="120"/>
      <c r="IC237" s="120"/>
      <c r="ID237" s="120"/>
      <c r="IE237" s="120"/>
      <c r="IF237" s="120"/>
      <c r="IG237" s="120"/>
      <c r="IH237" s="120"/>
      <c r="II237" s="120"/>
      <c r="IJ237" s="120"/>
      <c r="IK237" s="120"/>
      <c r="IL237" s="120"/>
      <c r="IM237" s="120"/>
      <c r="IN237" s="120"/>
      <c r="IO237" s="120"/>
      <c r="IP237" s="120"/>
      <c r="IQ237" s="120"/>
      <c r="IR237" s="120"/>
      <c r="IS237" s="120"/>
      <c r="IT237" s="120"/>
      <c r="IU237" s="120"/>
      <c r="IV237" s="120"/>
      <c r="IW237" s="120"/>
      <c r="IX237" s="120"/>
      <c r="IY237" s="120"/>
      <c r="IZ237" s="120"/>
      <c r="JA237" s="120"/>
      <c r="JB237" s="120"/>
      <c r="JC237" s="120"/>
      <c r="JD237" s="120"/>
      <c r="JE237" s="120"/>
      <c r="JF237" s="120"/>
      <c r="JG237" s="120"/>
      <c r="JH237" s="120"/>
      <c r="JI237" s="120"/>
      <c r="JJ237" s="120"/>
      <c r="JK237" s="120"/>
      <c r="JL237" s="120"/>
      <c r="JM237" s="120"/>
      <c r="JN237" s="120"/>
      <c r="JO237" s="120"/>
      <c r="JP237" s="120"/>
      <c r="JQ237" s="120"/>
      <c r="JR237" s="120"/>
      <c r="JS237" s="120"/>
      <c r="JT237" s="120"/>
      <c r="JU237" s="120"/>
      <c r="JV237" s="120"/>
      <c r="JW237" s="120"/>
      <c r="JX237" s="120"/>
      <c r="JY237" s="120"/>
      <c r="JZ237" s="120"/>
      <c r="KA237" s="120"/>
      <c r="KB237" s="120"/>
      <c r="KC237" s="120"/>
      <c r="KD237" s="120"/>
      <c r="KE237" s="120"/>
      <c r="KF237" s="120"/>
      <c r="KG237" s="120"/>
      <c r="KH237" s="120"/>
      <c r="KI237" s="120"/>
      <c r="KJ237" s="120"/>
      <c r="KK237" s="120"/>
      <c r="KL237" s="120"/>
      <c r="KM237" s="120"/>
      <c r="KN237" s="120"/>
      <c r="KO237" s="120"/>
      <c r="KP237" s="120"/>
      <c r="KQ237" s="120"/>
      <c r="KR237" s="120"/>
      <c r="KS237" s="120"/>
      <c r="KT237" s="120"/>
      <c r="KU237" s="120"/>
      <c r="KV237" s="120"/>
      <c r="KW237" s="120"/>
      <c r="KX237" s="120"/>
      <c r="KY237" s="120"/>
      <c r="KZ237" s="120"/>
      <c r="LA237" s="120"/>
      <c r="LB237" s="120"/>
      <c r="LC237" s="120"/>
      <c r="LD237" s="120"/>
      <c r="LE237" s="120"/>
      <c r="LF237" s="120"/>
      <c r="LG237" s="120"/>
      <c r="LH237" s="120"/>
      <c r="LI237" s="120"/>
      <c r="LJ237" s="120"/>
      <c r="LK237" s="120"/>
      <c r="LL237" s="120"/>
      <c r="LM237" s="120"/>
      <c r="LN237" s="120"/>
      <c r="LO237" s="120"/>
      <c r="LP237" s="120"/>
      <c r="LQ237" s="120"/>
      <c r="LR237" s="120"/>
      <c r="LS237" s="120"/>
      <c r="LT237" s="120"/>
      <c r="LU237" s="120"/>
      <c r="LV237" s="120"/>
      <c r="LW237" s="120"/>
      <c r="LX237" s="120"/>
      <c r="LY237" s="120"/>
      <c r="LZ237" s="120"/>
      <c r="MA237" s="120"/>
      <c r="MB237" s="120"/>
      <c r="MC237" s="120"/>
      <c r="MD237" s="120"/>
      <c r="ME237" s="120"/>
      <c r="MF237" s="120"/>
      <c r="MG237" s="120"/>
      <c r="MH237" s="120"/>
      <c r="MI237" s="120"/>
      <c r="MJ237" s="120"/>
      <c r="MK237" s="120"/>
      <c r="ML237" s="120"/>
      <c r="MM237" s="120"/>
      <c r="MN237" s="120"/>
      <c r="MO237" s="120"/>
      <c r="MP237" s="120"/>
      <c r="MQ237" s="120"/>
      <c r="MR237" s="120"/>
      <c r="MS237" s="120"/>
      <c r="MT237" s="120"/>
      <c r="MU237" s="120"/>
      <c r="MV237" s="120"/>
      <c r="MW237" s="120"/>
      <c r="MX237" s="120"/>
      <c r="MY237" s="120"/>
      <c r="MZ237" s="120"/>
      <c r="NA237" s="120"/>
      <c r="NB237" s="120"/>
      <c r="NC237" s="120"/>
      <c r="ND237" s="120"/>
      <c r="NE237" s="120"/>
      <c r="NF237" s="120"/>
      <c r="NG237" s="120"/>
      <c r="NH237" s="120"/>
      <c r="NI237" s="120"/>
      <c r="NJ237" s="120"/>
      <c r="NK237" s="120"/>
      <c r="NL237" s="120"/>
      <c r="NM237" s="120"/>
      <c r="NN237" s="120"/>
      <c r="NO237" s="120"/>
      <c r="NP237" s="120"/>
      <c r="NQ237" s="120"/>
      <c r="NR237" s="120"/>
      <c r="NS237" s="120"/>
      <c r="NT237" s="120"/>
      <c r="NU237" s="120"/>
      <c r="NV237" s="120"/>
      <c r="NW237" s="120"/>
      <c r="NX237" s="120"/>
      <c r="NY237" s="120"/>
      <c r="NZ237" s="120"/>
      <c r="OA237" s="120"/>
      <c r="OB237" s="120"/>
      <c r="OC237" s="120"/>
      <c r="OD237" s="120"/>
      <c r="OE237" s="120"/>
      <c r="OF237" s="120"/>
      <c r="OG237" s="120"/>
      <c r="OH237" s="120"/>
      <c r="OI237" s="120"/>
      <c r="OJ237" s="120"/>
      <c r="OK237" s="120"/>
      <c r="OL237" s="120"/>
      <c r="OM237" s="120"/>
      <c r="ON237" s="120"/>
      <c r="OO237" s="120"/>
      <c r="OP237" s="120"/>
      <c r="OQ237" s="120"/>
      <c r="OR237" s="120"/>
      <c r="OS237" s="120"/>
      <c r="OT237" s="120"/>
      <c r="OU237" s="120"/>
      <c r="OV237" s="120"/>
      <c r="OW237" s="120"/>
      <c r="OX237" s="120"/>
      <c r="OY237" s="120"/>
      <c r="OZ237" s="120"/>
      <c r="PA237" s="120"/>
      <c r="PB237" s="120"/>
      <c r="PC237" s="120"/>
      <c r="PD237" s="120"/>
      <c r="PE237" s="120"/>
      <c r="PF237" s="120"/>
      <c r="PG237" s="120"/>
      <c r="PH237" s="120"/>
      <c r="PI237" s="120"/>
      <c r="PJ237" s="120"/>
      <c r="PK237" s="120"/>
      <c r="PL237" s="120"/>
      <c r="PM237" s="120"/>
      <c r="PN237" s="120"/>
      <c r="PO237" s="120"/>
      <c r="PP237" s="120"/>
      <c r="PQ237" s="120"/>
      <c r="PR237" s="120"/>
      <c r="PS237" s="120"/>
      <c r="PT237" s="120"/>
      <c r="PU237" s="120"/>
      <c r="PV237" s="120"/>
      <c r="PW237" s="120"/>
      <c r="PX237" s="120"/>
      <c r="PY237" s="120"/>
      <c r="PZ237" s="120"/>
      <c r="QA237" s="120"/>
      <c r="QB237" s="120"/>
      <c r="QC237" s="120"/>
      <c r="QD237" s="120"/>
      <c r="QE237" s="120"/>
      <c r="QF237" s="120"/>
      <c r="QG237" s="120"/>
      <c r="QH237" s="120"/>
      <c r="QI237" s="120"/>
      <c r="QJ237" s="120"/>
      <c r="QK237" s="120"/>
      <c r="QL237" s="120"/>
      <c r="QM237" s="120"/>
      <c r="QN237" s="120"/>
      <c r="QO237" s="120"/>
      <c r="QP237" s="120"/>
      <c r="QQ237" s="120"/>
      <c r="QR237" s="120"/>
      <c r="QS237" s="120"/>
      <c r="QT237" s="120"/>
      <c r="QU237" s="120"/>
      <c r="QV237" s="120"/>
      <c r="QW237" s="120"/>
      <c r="QX237" s="120"/>
      <c r="QY237" s="120"/>
      <c r="QZ237" s="120"/>
      <c r="RA237" s="120"/>
      <c r="RB237" s="120"/>
      <c r="RC237" s="120"/>
      <c r="RD237" s="120"/>
      <c r="RE237" s="120"/>
      <c r="RF237" s="120"/>
      <c r="RG237" s="120"/>
      <c r="RH237" s="120"/>
      <c r="RI237" s="120"/>
      <c r="RJ237" s="120"/>
      <c r="RK237" s="120"/>
      <c r="RL237" s="120"/>
      <c r="RM237" s="120"/>
      <c r="RN237" s="120"/>
      <c r="RO237" s="120"/>
      <c r="RP237" s="120"/>
      <c r="RQ237" s="120"/>
      <c r="RR237" s="120"/>
      <c r="RS237" s="120"/>
      <c r="RT237" s="120"/>
      <c r="RU237" s="120"/>
      <c r="RV237" s="120"/>
      <c r="RW237" s="120"/>
      <c r="RX237" s="120"/>
      <c r="RY237" s="120"/>
      <c r="RZ237" s="120"/>
      <c r="SA237" s="120"/>
      <c r="SB237" s="120"/>
      <c r="SC237" s="120"/>
      <c r="SD237" s="120"/>
      <c r="SE237" s="120"/>
      <c r="SF237" s="120"/>
      <c r="SG237" s="120"/>
      <c r="SH237" s="120"/>
      <c r="SI237" s="120"/>
      <c r="SJ237" s="120"/>
      <c r="SK237" s="120"/>
      <c r="SL237" s="120"/>
      <c r="SM237" s="120"/>
      <c r="SN237" s="120"/>
      <c r="SO237" s="120"/>
      <c r="SP237" s="120"/>
      <c r="SQ237" s="120"/>
      <c r="SR237" s="120"/>
      <c r="SS237" s="120"/>
      <c r="ST237" s="120"/>
      <c r="SU237" s="120"/>
      <c r="SV237" s="120"/>
      <c r="SW237" s="120"/>
      <c r="SX237" s="120"/>
      <c r="SY237" s="120"/>
      <c r="SZ237" s="120"/>
      <c r="TA237" s="120"/>
      <c r="TB237" s="120"/>
      <c r="TC237" s="120"/>
      <c r="TD237" s="120"/>
      <c r="TE237" s="120"/>
      <c r="TF237" s="120"/>
      <c r="TG237" s="120"/>
      <c r="TH237" s="120"/>
      <c r="TI237" s="120"/>
      <c r="TJ237" s="120"/>
      <c r="TK237" s="120"/>
      <c r="TL237" s="120"/>
      <c r="TM237" s="120"/>
      <c r="TN237" s="120"/>
      <c r="TO237" s="120"/>
      <c r="TP237" s="120"/>
      <c r="TQ237" s="120"/>
      <c r="TR237" s="120"/>
      <c r="TS237" s="120"/>
      <c r="TT237" s="120"/>
      <c r="TU237" s="120"/>
      <c r="TV237" s="120"/>
      <c r="TW237" s="120"/>
      <c r="TX237" s="120"/>
      <c r="TY237" s="120"/>
      <c r="TZ237" s="120"/>
      <c r="UA237" s="120"/>
      <c r="UB237" s="120"/>
      <c r="UC237" s="120"/>
      <c r="UD237" s="120"/>
      <c r="UE237" s="120"/>
      <c r="UF237" s="120"/>
      <c r="UG237" s="120"/>
    </row>
    <row r="238" spans="1:553" x14ac:dyDescent="0.25">
      <c r="A238" s="163" t="s">
        <v>326</v>
      </c>
      <c r="CD238" s="275">
        <v>0</v>
      </c>
      <c r="CE238" s="275">
        <v>0</v>
      </c>
      <c r="CF238" s="275">
        <f>SUM(CD238:CE238)</f>
        <v>0</v>
      </c>
      <c r="CG238" s="275">
        <v>0</v>
      </c>
      <c r="CH238" s="275">
        <v>0</v>
      </c>
      <c r="CI238" s="403">
        <f>SUM(CG238:CH238)</f>
        <v>0</v>
      </c>
      <c r="CJ238" s="275">
        <v>0</v>
      </c>
      <c r="CK238" s="275">
        <v>0</v>
      </c>
      <c r="CL238" s="275">
        <f>SUM(CJ238:CK238)</f>
        <v>0</v>
      </c>
      <c r="CM238" s="275">
        <v>4</v>
      </c>
      <c r="CN238" s="275">
        <v>0</v>
      </c>
      <c r="CO238" s="275">
        <f>SUM(CM238:CN238)</f>
        <v>4</v>
      </c>
      <c r="CP238" s="275">
        <v>4</v>
      </c>
      <c r="CQ238" s="275">
        <v>0</v>
      </c>
      <c r="CR238" s="275">
        <f>SUM(CP238:CQ238)</f>
        <v>4</v>
      </c>
      <c r="GC238" s="120"/>
      <c r="GD238" s="120"/>
      <c r="GE238" s="120"/>
      <c r="GF238" s="120"/>
      <c r="GG238" s="120"/>
      <c r="GH238" s="120"/>
      <c r="GI238" s="120"/>
      <c r="GJ238" s="120"/>
      <c r="GK238" s="120"/>
      <c r="GL238" s="120"/>
      <c r="GM238" s="120"/>
      <c r="GN238" s="120"/>
      <c r="GO238" s="120"/>
      <c r="GP238" s="120"/>
      <c r="GQ238" s="120"/>
      <c r="GR238" s="120"/>
      <c r="GS238" s="120"/>
      <c r="GT238" s="120"/>
      <c r="GU238" s="120"/>
      <c r="GV238" s="120"/>
      <c r="GW238" s="120"/>
      <c r="GX238" s="120"/>
      <c r="GY238" s="120"/>
      <c r="GZ238" s="120"/>
      <c r="HA238" s="120"/>
      <c r="HB238" s="120"/>
      <c r="HC238" s="120"/>
      <c r="HD238" s="120"/>
      <c r="HE238" s="120"/>
      <c r="HF238" s="120"/>
      <c r="HG238" s="120"/>
      <c r="HH238" s="120"/>
      <c r="HI238" s="120"/>
      <c r="HJ238" s="120"/>
      <c r="HK238" s="120"/>
      <c r="HL238" s="120"/>
      <c r="HM238" s="120"/>
      <c r="HN238" s="120"/>
      <c r="HO238" s="120"/>
      <c r="HP238" s="120"/>
      <c r="HQ238" s="120"/>
      <c r="HR238" s="120"/>
      <c r="HS238" s="120"/>
      <c r="HT238" s="120"/>
      <c r="HU238" s="120"/>
      <c r="HV238" s="120"/>
      <c r="HW238" s="120"/>
      <c r="HX238" s="120"/>
      <c r="HY238" s="120"/>
      <c r="HZ238" s="120"/>
      <c r="IA238" s="120"/>
      <c r="IB238" s="120"/>
      <c r="IC238" s="120"/>
      <c r="ID238" s="120"/>
      <c r="IE238" s="120"/>
      <c r="IF238" s="120"/>
      <c r="IG238" s="120"/>
      <c r="IH238" s="120"/>
      <c r="II238" s="120"/>
      <c r="IJ238" s="120"/>
      <c r="IK238" s="120"/>
      <c r="IL238" s="120"/>
      <c r="IM238" s="120"/>
      <c r="IN238" s="120"/>
      <c r="IO238" s="120"/>
      <c r="IP238" s="120"/>
      <c r="IQ238" s="120"/>
      <c r="IR238" s="120"/>
      <c r="IS238" s="120"/>
      <c r="IT238" s="120"/>
      <c r="IU238" s="120"/>
      <c r="IV238" s="120"/>
      <c r="IW238" s="120"/>
      <c r="IX238" s="120"/>
      <c r="IY238" s="120"/>
      <c r="IZ238" s="120"/>
      <c r="JA238" s="120"/>
      <c r="JB238" s="120"/>
      <c r="JC238" s="120"/>
      <c r="JD238" s="120"/>
      <c r="JE238" s="120"/>
      <c r="JF238" s="120"/>
      <c r="JG238" s="120"/>
      <c r="JH238" s="120"/>
      <c r="JI238" s="120"/>
      <c r="JJ238" s="120"/>
      <c r="JK238" s="120"/>
      <c r="JL238" s="120"/>
      <c r="JM238" s="120"/>
      <c r="JN238" s="120"/>
      <c r="JO238" s="120"/>
      <c r="JP238" s="120"/>
      <c r="JQ238" s="120"/>
      <c r="JR238" s="120"/>
      <c r="JS238" s="120"/>
      <c r="JT238" s="120"/>
      <c r="JU238" s="120"/>
      <c r="JV238" s="120"/>
      <c r="JW238" s="120"/>
      <c r="JX238" s="120"/>
      <c r="JY238" s="120"/>
      <c r="JZ238" s="120"/>
      <c r="KA238" s="120"/>
      <c r="KB238" s="120"/>
      <c r="KC238" s="120"/>
      <c r="KD238" s="120"/>
      <c r="KE238" s="120"/>
      <c r="KF238" s="120"/>
      <c r="KG238" s="120"/>
      <c r="KH238" s="120"/>
      <c r="KI238" s="120"/>
      <c r="KJ238" s="120"/>
      <c r="KK238" s="120"/>
      <c r="KL238" s="120"/>
      <c r="KM238" s="120"/>
      <c r="KN238" s="120"/>
      <c r="KO238" s="120"/>
      <c r="KP238" s="120"/>
      <c r="KQ238" s="120"/>
      <c r="KR238" s="120"/>
      <c r="KS238" s="120"/>
      <c r="KT238" s="120"/>
      <c r="KU238" s="120"/>
      <c r="KV238" s="120"/>
      <c r="KW238" s="120"/>
      <c r="KX238" s="120"/>
      <c r="KY238" s="120"/>
      <c r="KZ238" s="120"/>
      <c r="LA238" s="120"/>
      <c r="LB238" s="120"/>
      <c r="LC238" s="120"/>
      <c r="LD238" s="120"/>
      <c r="LE238" s="120"/>
      <c r="LF238" s="120"/>
      <c r="LG238" s="120"/>
      <c r="LH238" s="120"/>
      <c r="LI238" s="120"/>
      <c r="LJ238" s="120"/>
      <c r="LK238" s="120"/>
      <c r="LL238" s="120"/>
      <c r="LM238" s="120"/>
      <c r="LN238" s="120"/>
      <c r="LO238" s="120"/>
      <c r="LP238" s="120"/>
      <c r="LQ238" s="120"/>
      <c r="LR238" s="120"/>
      <c r="LS238" s="120"/>
      <c r="LT238" s="120"/>
      <c r="LU238" s="120"/>
      <c r="LV238" s="120"/>
      <c r="LW238" s="120"/>
      <c r="LX238" s="120"/>
      <c r="LY238" s="120"/>
      <c r="LZ238" s="120"/>
      <c r="MA238" s="120"/>
      <c r="MB238" s="120"/>
      <c r="MC238" s="120"/>
      <c r="MD238" s="120"/>
      <c r="ME238" s="120"/>
      <c r="MF238" s="120"/>
      <c r="MG238" s="120"/>
      <c r="MH238" s="120"/>
      <c r="MI238" s="120"/>
      <c r="MJ238" s="120"/>
      <c r="MK238" s="120"/>
      <c r="ML238" s="120"/>
      <c r="MM238" s="120"/>
      <c r="MN238" s="120"/>
      <c r="MO238" s="120"/>
      <c r="MP238" s="120"/>
      <c r="MQ238" s="120"/>
      <c r="MR238" s="120"/>
      <c r="MS238" s="120"/>
      <c r="MT238" s="120"/>
      <c r="MU238" s="120"/>
      <c r="MV238" s="120"/>
      <c r="MW238" s="120"/>
      <c r="MX238" s="120"/>
      <c r="MY238" s="120"/>
      <c r="MZ238" s="120"/>
      <c r="NA238" s="120"/>
      <c r="NB238" s="120"/>
      <c r="NC238" s="120"/>
      <c r="ND238" s="120"/>
      <c r="NE238" s="120"/>
      <c r="NF238" s="120"/>
      <c r="NG238" s="120"/>
      <c r="NH238" s="120"/>
      <c r="NI238" s="120"/>
      <c r="NJ238" s="120"/>
      <c r="NK238" s="120"/>
      <c r="NL238" s="120"/>
      <c r="NM238" s="120"/>
      <c r="NN238" s="120"/>
      <c r="NO238" s="120"/>
      <c r="NP238" s="120"/>
      <c r="NQ238" s="120"/>
      <c r="NR238" s="120"/>
      <c r="NS238" s="120"/>
      <c r="NT238" s="120"/>
      <c r="NU238" s="120"/>
      <c r="NV238" s="120"/>
      <c r="NW238" s="120"/>
      <c r="NX238" s="120"/>
      <c r="NY238" s="120"/>
      <c r="NZ238" s="120"/>
      <c r="OA238" s="120"/>
      <c r="OB238" s="120"/>
      <c r="OC238" s="120"/>
      <c r="OD238" s="120"/>
      <c r="OE238" s="120"/>
      <c r="OF238" s="120"/>
      <c r="OG238" s="120"/>
      <c r="OH238" s="120"/>
      <c r="OI238" s="120"/>
      <c r="OJ238" s="120"/>
      <c r="OK238" s="120"/>
      <c r="OL238" s="120"/>
      <c r="OM238" s="120"/>
      <c r="ON238" s="120"/>
      <c r="OO238" s="120"/>
      <c r="OP238" s="120"/>
      <c r="OQ238" s="120"/>
      <c r="OR238" s="120"/>
      <c r="OS238" s="120"/>
      <c r="OT238" s="120"/>
      <c r="OU238" s="120"/>
      <c r="OV238" s="120"/>
      <c r="OW238" s="120"/>
      <c r="OX238" s="120"/>
      <c r="OY238" s="120"/>
      <c r="OZ238" s="120"/>
      <c r="PA238" s="120"/>
      <c r="PB238" s="120"/>
      <c r="PC238" s="120"/>
      <c r="PD238" s="120"/>
      <c r="PE238" s="120"/>
      <c r="PF238" s="120"/>
      <c r="PG238" s="120"/>
      <c r="PH238" s="120"/>
      <c r="PI238" s="120"/>
      <c r="PJ238" s="120"/>
      <c r="PK238" s="120"/>
      <c r="PL238" s="120"/>
      <c r="PM238" s="120"/>
      <c r="PN238" s="120"/>
      <c r="PO238" s="120"/>
      <c r="PP238" s="120"/>
      <c r="PQ238" s="120"/>
      <c r="PR238" s="120"/>
      <c r="PS238" s="120"/>
      <c r="PT238" s="120"/>
      <c r="PU238" s="120"/>
      <c r="PV238" s="120"/>
      <c r="PW238" s="120"/>
      <c r="PX238" s="120"/>
      <c r="PY238" s="120"/>
      <c r="PZ238" s="120"/>
      <c r="QA238" s="120"/>
      <c r="QB238" s="120"/>
      <c r="QC238" s="120"/>
      <c r="QD238" s="120"/>
      <c r="QE238" s="120"/>
      <c r="QF238" s="120"/>
      <c r="QG238" s="120"/>
      <c r="QH238" s="120"/>
      <c r="QI238" s="120"/>
      <c r="QJ238" s="120"/>
      <c r="QK238" s="120"/>
      <c r="QL238" s="120"/>
      <c r="QM238" s="120"/>
      <c r="QN238" s="120"/>
      <c r="QO238" s="120"/>
      <c r="QP238" s="120"/>
      <c r="QQ238" s="120"/>
      <c r="QR238" s="120"/>
      <c r="QS238" s="120"/>
      <c r="QT238" s="120"/>
      <c r="QU238" s="120"/>
      <c r="QV238" s="120"/>
      <c r="QW238" s="120"/>
      <c r="QX238" s="120"/>
      <c r="QY238" s="120"/>
      <c r="QZ238" s="120"/>
      <c r="RA238" s="120"/>
      <c r="RB238" s="120"/>
      <c r="RC238" s="120"/>
      <c r="RD238" s="120"/>
      <c r="RE238" s="120"/>
      <c r="RF238" s="120"/>
      <c r="RG238" s="120"/>
      <c r="RH238" s="120"/>
      <c r="RI238" s="120"/>
      <c r="RJ238" s="120"/>
      <c r="RK238" s="120"/>
      <c r="RL238" s="120"/>
      <c r="RM238" s="120"/>
      <c r="RN238" s="120"/>
      <c r="RO238" s="120"/>
      <c r="RP238" s="120"/>
      <c r="RQ238" s="120"/>
      <c r="RR238" s="120"/>
      <c r="RS238" s="120"/>
      <c r="RT238" s="120"/>
      <c r="RU238" s="120"/>
      <c r="RV238" s="120"/>
      <c r="RW238" s="120"/>
      <c r="RX238" s="120"/>
      <c r="RY238" s="120"/>
      <c r="RZ238" s="120"/>
      <c r="SA238" s="120"/>
      <c r="SB238" s="120"/>
      <c r="SC238" s="120"/>
      <c r="SD238" s="120"/>
      <c r="SE238" s="120"/>
      <c r="SF238" s="120"/>
      <c r="SG238" s="120"/>
      <c r="SH238" s="120"/>
      <c r="SI238" s="120"/>
      <c r="SJ238" s="120"/>
      <c r="SK238" s="120"/>
      <c r="SL238" s="120"/>
      <c r="SM238" s="120"/>
      <c r="SN238" s="120"/>
      <c r="SO238" s="120"/>
      <c r="SP238" s="120"/>
      <c r="SQ238" s="120"/>
      <c r="SR238" s="120"/>
      <c r="SS238" s="120"/>
      <c r="ST238" s="120"/>
      <c r="SU238" s="120"/>
      <c r="SV238" s="120"/>
      <c r="SW238" s="120"/>
      <c r="SX238" s="120"/>
      <c r="SY238" s="120"/>
      <c r="SZ238" s="120"/>
      <c r="TA238" s="120"/>
      <c r="TB238" s="120"/>
      <c r="TC238" s="120"/>
      <c r="TD238" s="120"/>
      <c r="TE238" s="120"/>
      <c r="TF238" s="120"/>
      <c r="TG238" s="120"/>
      <c r="TH238" s="120"/>
      <c r="TI238" s="120"/>
      <c r="TJ238" s="120"/>
      <c r="TK238" s="120"/>
      <c r="TL238" s="120"/>
      <c r="TM238" s="120"/>
      <c r="TN238" s="120"/>
      <c r="TO238" s="120"/>
      <c r="TP238" s="120"/>
      <c r="TQ238" s="120"/>
      <c r="TR238" s="120"/>
      <c r="TS238" s="120"/>
      <c r="TT238" s="120"/>
      <c r="TU238" s="120"/>
      <c r="TV238" s="120"/>
      <c r="TW238" s="120"/>
      <c r="TX238" s="120"/>
      <c r="TY238" s="120"/>
      <c r="TZ238" s="120"/>
      <c r="UA238" s="120"/>
      <c r="UB238" s="120"/>
      <c r="UC238" s="120"/>
      <c r="UD238" s="120"/>
      <c r="UE238" s="120"/>
      <c r="UF238" s="120"/>
      <c r="UG238" s="120"/>
    </row>
    <row r="239" spans="1:553" ht="21" customHeight="1" x14ac:dyDescent="0.25">
      <c r="A239" s="167" t="s">
        <v>327</v>
      </c>
      <c r="CD239" s="275"/>
      <c r="CE239" s="275"/>
      <c r="CF239" s="275"/>
      <c r="CG239" s="275"/>
      <c r="CH239" s="275"/>
      <c r="CI239" s="403"/>
      <c r="CJ239" s="275"/>
      <c r="CK239" s="275"/>
      <c r="CL239" s="275"/>
      <c r="CM239" s="275"/>
      <c r="CN239" s="275"/>
      <c r="CO239" s="275"/>
      <c r="CP239" s="275"/>
      <c r="CQ239" s="275"/>
      <c r="CR239" s="275"/>
      <c r="GC239" s="120"/>
      <c r="GD239" s="120"/>
      <c r="GE239" s="120"/>
      <c r="GF239" s="120"/>
      <c r="GG239" s="120"/>
      <c r="GH239" s="120"/>
      <c r="GI239" s="120"/>
      <c r="GJ239" s="120"/>
      <c r="GK239" s="120"/>
      <c r="GL239" s="120"/>
      <c r="GM239" s="120"/>
      <c r="GN239" s="120"/>
      <c r="GO239" s="120"/>
      <c r="GP239" s="120"/>
      <c r="GQ239" s="120"/>
      <c r="GR239" s="120"/>
      <c r="GS239" s="120"/>
      <c r="GT239" s="120"/>
      <c r="GU239" s="120"/>
      <c r="GV239" s="120"/>
      <c r="GW239" s="120"/>
      <c r="GX239" s="120"/>
      <c r="GY239" s="120"/>
      <c r="GZ239" s="120"/>
      <c r="HA239" s="120"/>
      <c r="HB239" s="120"/>
      <c r="HC239" s="120"/>
      <c r="HD239" s="120"/>
      <c r="HE239" s="120"/>
      <c r="HF239" s="120"/>
      <c r="HG239" s="120"/>
      <c r="HH239" s="120"/>
      <c r="HI239" s="120"/>
      <c r="HJ239" s="120"/>
      <c r="HK239" s="120"/>
      <c r="HL239" s="120"/>
      <c r="HM239" s="120"/>
      <c r="HN239" s="120"/>
      <c r="HO239" s="120"/>
      <c r="HP239" s="120"/>
      <c r="HQ239" s="120"/>
      <c r="HR239" s="120"/>
      <c r="HS239" s="120"/>
      <c r="HT239" s="120"/>
      <c r="HU239" s="120"/>
      <c r="HV239" s="120"/>
      <c r="HW239" s="120"/>
      <c r="HX239" s="120"/>
      <c r="HY239" s="120"/>
      <c r="HZ239" s="120"/>
      <c r="IA239" s="120"/>
      <c r="IB239" s="120"/>
      <c r="IC239" s="120"/>
      <c r="ID239" s="120"/>
      <c r="IE239" s="120"/>
      <c r="IF239" s="120"/>
      <c r="IG239" s="120"/>
      <c r="IH239" s="120"/>
      <c r="II239" s="120"/>
      <c r="IJ239" s="120"/>
      <c r="IK239" s="120"/>
      <c r="IL239" s="120"/>
      <c r="IM239" s="120"/>
      <c r="IN239" s="120"/>
      <c r="IO239" s="120"/>
      <c r="IP239" s="120"/>
      <c r="IQ239" s="120"/>
      <c r="IR239" s="120"/>
      <c r="IS239" s="120"/>
      <c r="IT239" s="120"/>
      <c r="IU239" s="120"/>
      <c r="IV239" s="120"/>
      <c r="IW239" s="120"/>
      <c r="IX239" s="120"/>
      <c r="IY239" s="120"/>
      <c r="IZ239" s="120"/>
      <c r="JA239" s="120"/>
      <c r="JB239" s="120"/>
      <c r="JC239" s="120"/>
      <c r="JD239" s="120"/>
      <c r="JE239" s="120"/>
      <c r="JF239" s="120"/>
      <c r="JG239" s="120"/>
      <c r="JH239" s="120"/>
      <c r="JI239" s="120"/>
      <c r="JJ239" s="120"/>
      <c r="JK239" s="120"/>
      <c r="JL239" s="120"/>
      <c r="JM239" s="120"/>
      <c r="JN239" s="120"/>
      <c r="JO239" s="120"/>
      <c r="JP239" s="120"/>
      <c r="JQ239" s="120"/>
      <c r="JR239" s="120"/>
      <c r="JS239" s="120"/>
      <c r="JT239" s="120"/>
      <c r="JU239" s="120"/>
      <c r="JV239" s="120"/>
      <c r="JW239" s="120"/>
      <c r="JX239" s="120"/>
      <c r="JY239" s="120"/>
      <c r="JZ239" s="120"/>
      <c r="KA239" s="120"/>
      <c r="KB239" s="120"/>
      <c r="KC239" s="120"/>
      <c r="KD239" s="120"/>
      <c r="KE239" s="120"/>
      <c r="KF239" s="120"/>
      <c r="KG239" s="120"/>
      <c r="KH239" s="120"/>
      <c r="KI239" s="120"/>
      <c r="KJ239" s="120"/>
      <c r="KK239" s="120"/>
      <c r="KL239" s="120"/>
      <c r="KM239" s="120"/>
      <c r="KN239" s="120"/>
      <c r="KO239" s="120"/>
      <c r="KP239" s="120"/>
      <c r="KQ239" s="120"/>
      <c r="KR239" s="120"/>
      <c r="KS239" s="120"/>
      <c r="KT239" s="120"/>
      <c r="KU239" s="120"/>
      <c r="KV239" s="120"/>
      <c r="KW239" s="120"/>
      <c r="KX239" s="120"/>
      <c r="KY239" s="120"/>
      <c r="KZ239" s="120"/>
      <c r="LA239" s="120"/>
      <c r="LB239" s="120"/>
      <c r="LC239" s="120"/>
      <c r="LD239" s="120"/>
      <c r="LE239" s="120"/>
      <c r="LF239" s="120"/>
      <c r="LG239" s="120"/>
      <c r="LH239" s="120"/>
      <c r="LI239" s="120"/>
      <c r="LJ239" s="120"/>
      <c r="LK239" s="120"/>
      <c r="LL239" s="120"/>
      <c r="LM239" s="120"/>
      <c r="LN239" s="120"/>
      <c r="LO239" s="120"/>
      <c r="LP239" s="120"/>
      <c r="LQ239" s="120"/>
      <c r="LR239" s="120"/>
      <c r="LS239" s="120"/>
      <c r="LT239" s="120"/>
      <c r="LU239" s="120"/>
      <c r="LV239" s="120"/>
      <c r="LW239" s="120"/>
      <c r="LX239" s="120"/>
      <c r="LY239" s="120"/>
      <c r="LZ239" s="120"/>
      <c r="MA239" s="120"/>
      <c r="MB239" s="120"/>
      <c r="MC239" s="120"/>
      <c r="MD239" s="120"/>
      <c r="ME239" s="120"/>
      <c r="MF239" s="120"/>
      <c r="MG239" s="120"/>
      <c r="MH239" s="120"/>
      <c r="MI239" s="120"/>
      <c r="MJ239" s="120"/>
      <c r="MK239" s="120"/>
      <c r="ML239" s="120"/>
      <c r="MM239" s="120"/>
      <c r="MN239" s="120"/>
      <c r="MO239" s="120"/>
      <c r="MP239" s="120"/>
      <c r="MQ239" s="120"/>
      <c r="MR239" s="120"/>
      <c r="MS239" s="120"/>
      <c r="MT239" s="120"/>
      <c r="MU239" s="120"/>
      <c r="MV239" s="120"/>
      <c r="MW239" s="120"/>
      <c r="MX239" s="120"/>
      <c r="MY239" s="120"/>
      <c r="MZ239" s="120"/>
      <c r="NA239" s="120"/>
      <c r="NB239" s="120"/>
      <c r="NC239" s="120"/>
      <c r="ND239" s="120"/>
      <c r="NE239" s="120"/>
      <c r="NF239" s="120"/>
      <c r="NG239" s="120"/>
      <c r="NH239" s="120"/>
      <c r="NI239" s="120"/>
      <c r="NJ239" s="120"/>
      <c r="NK239" s="120"/>
      <c r="NL239" s="120"/>
      <c r="NM239" s="120"/>
      <c r="NN239" s="120"/>
      <c r="NO239" s="120"/>
      <c r="NP239" s="120"/>
      <c r="NQ239" s="120"/>
      <c r="NR239" s="120"/>
      <c r="NS239" s="120"/>
      <c r="NT239" s="120"/>
      <c r="NU239" s="120"/>
      <c r="NV239" s="120"/>
      <c r="NW239" s="120"/>
      <c r="NX239" s="120"/>
      <c r="NY239" s="120"/>
      <c r="NZ239" s="120"/>
      <c r="OA239" s="120"/>
      <c r="OB239" s="120"/>
      <c r="OC239" s="120"/>
      <c r="OD239" s="120"/>
      <c r="OE239" s="120"/>
      <c r="OF239" s="120"/>
      <c r="OG239" s="120"/>
      <c r="OH239" s="120"/>
      <c r="OI239" s="120"/>
      <c r="OJ239" s="120"/>
      <c r="OK239" s="120"/>
      <c r="OL239" s="120"/>
      <c r="OM239" s="120"/>
      <c r="ON239" s="120"/>
      <c r="OO239" s="120"/>
      <c r="OP239" s="120"/>
      <c r="OQ239" s="120"/>
      <c r="OR239" s="120"/>
      <c r="OS239" s="120"/>
      <c r="OT239" s="120"/>
      <c r="OU239" s="120"/>
      <c r="OV239" s="120"/>
      <c r="OW239" s="120"/>
      <c r="OX239" s="120"/>
      <c r="OY239" s="120"/>
      <c r="OZ239" s="120"/>
      <c r="PA239" s="120"/>
      <c r="PB239" s="120"/>
      <c r="PC239" s="120"/>
      <c r="PD239" s="120"/>
      <c r="PE239" s="120"/>
      <c r="PF239" s="120"/>
      <c r="PG239" s="120"/>
      <c r="PH239" s="120"/>
      <c r="PI239" s="120"/>
      <c r="PJ239" s="120"/>
      <c r="PK239" s="120"/>
      <c r="PL239" s="120"/>
      <c r="PM239" s="120"/>
      <c r="PN239" s="120"/>
      <c r="PO239" s="120"/>
      <c r="PP239" s="120"/>
      <c r="PQ239" s="120"/>
      <c r="PR239" s="120"/>
      <c r="PS239" s="120"/>
      <c r="PT239" s="120"/>
      <c r="PU239" s="120"/>
      <c r="PV239" s="120"/>
      <c r="PW239" s="120"/>
      <c r="PX239" s="120"/>
      <c r="PY239" s="120"/>
      <c r="PZ239" s="120"/>
      <c r="QA239" s="120"/>
      <c r="QB239" s="120"/>
      <c r="QC239" s="120"/>
      <c r="QD239" s="120"/>
      <c r="QE239" s="120"/>
      <c r="QF239" s="120"/>
      <c r="QG239" s="120"/>
      <c r="QH239" s="120"/>
      <c r="QI239" s="120"/>
      <c r="QJ239" s="120"/>
      <c r="QK239" s="120"/>
      <c r="QL239" s="120"/>
      <c r="QM239" s="120"/>
      <c r="QN239" s="120"/>
      <c r="QO239" s="120"/>
      <c r="QP239" s="120"/>
      <c r="QQ239" s="120"/>
      <c r="QR239" s="120"/>
      <c r="QS239" s="120"/>
      <c r="QT239" s="120"/>
      <c r="QU239" s="120"/>
      <c r="QV239" s="120"/>
      <c r="QW239" s="120"/>
      <c r="QX239" s="120"/>
      <c r="QY239" s="120"/>
      <c r="QZ239" s="120"/>
      <c r="RA239" s="120"/>
      <c r="RB239" s="120"/>
      <c r="RC239" s="120"/>
      <c r="RD239" s="120"/>
      <c r="RE239" s="120"/>
      <c r="RF239" s="120"/>
      <c r="RG239" s="120"/>
      <c r="RH239" s="120"/>
      <c r="RI239" s="120"/>
      <c r="RJ239" s="120"/>
      <c r="RK239" s="120"/>
      <c r="RL239" s="120"/>
      <c r="RM239" s="120"/>
      <c r="RN239" s="120"/>
      <c r="RO239" s="120"/>
      <c r="RP239" s="120"/>
      <c r="RQ239" s="120"/>
      <c r="RR239" s="120"/>
      <c r="RS239" s="120"/>
      <c r="RT239" s="120"/>
      <c r="RU239" s="120"/>
      <c r="RV239" s="120"/>
      <c r="RW239" s="120"/>
      <c r="RX239" s="120"/>
      <c r="RY239" s="120"/>
      <c r="RZ239" s="120"/>
      <c r="SA239" s="120"/>
      <c r="SB239" s="120"/>
      <c r="SC239" s="120"/>
      <c r="SD239" s="120"/>
      <c r="SE239" s="120"/>
      <c r="SF239" s="120"/>
      <c r="SG239" s="120"/>
      <c r="SH239" s="120"/>
      <c r="SI239" s="120"/>
      <c r="SJ239" s="120"/>
      <c r="SK239" s="120"/>
      <c r="SL239" s="120"/>
      <c r="SM239" s="120"/>
      <c r="SN239" s="120"/>
      <c r="SO239" s="120"/>
      <c r="SP239" s="120"/>
      <c r="SQ239" s="120"/>
      <c r="SR239" s="120"/>
      <c r="SS239" s="120"/>
      <c r="ST239" s="120"/>
      <c r="SU239" s="120"/>
      <c r="SV239" s="120"/>
      <c r="SW239" s="120"/>
      <c r="SX239" s="120"/>
      <c r="SY239" s="120"/>
      <c r="SZ239" s="120"/>
      <c r="TA239" s="120"/>
      <c r="TB239" s="120"/>
      <c r="TC239" s="120"/>
      <c r="TD239" s="120"/>
      <c r="TE239" s="120"/>
      <c r="TF239" s="120"/>
      <c r="TG239" s="120"/>
      <c r="TH239" s="120"/>
      <c r="TI239" s="120"/>
      <c r="TJ239" s="120"/>
      <c r="TK239" s="120"/>
      <c r="TL239" s="120"/>
      <c r="TM239" s="120"/>
      <c r="TN239" s="120"/>
      <c r="TO239" s="120"/>
      <c r="TP239" s="120"/>
      <c r="TQ239" s="120"/>
      <c r="TR239" s="120"/>
      <c r="TS239" s="120"/>
      <c r="TT239" s="120"/>
      <c r="TU239" s="120"/>
      <c r="TV239" s="120"/>
      <c r="TW239" s="120"/>
      <c r="TX239" s="120"/>
      <c r="TY239" s="120"/>
      <c r="TZ239" s="120"/>
      <c r="UA239" s="120"/>
      <c r="UB239" s="120"/>
      <c r="UC239" s="120"/>
      <c r="UD239" s="120"/>
      <c r="UE239" s="120"/>
      <c r="UF239" s="120"/>
      <c r="UG239" s="120"/>
    </row>
    <row r="240" spans="1:553" x14ac:dyDescent="0.25">
      <c r="A240" s="163" t="s">
        <v>328</v>
      </c>
      <c r="CD240" s="275">
        <v>0</v>
      </c>
      <c r="CE240" s="275">
        <v>0</v>
      </c>
      <c r="CF240" s="275">
        <f>SUM(CD240:CE240)</f>
        <v>0</v>
      </c>
      <c r="CG240" s="275">
        <v>0</v>
      </c>
      <c r="CH240" s="275">
        <v>0</v>
      </c>
      <c r="CI240" s="403">
        <f>SUM(CG240:CH240)</f>
        <v>0</v>
      </c>
      <c r="CJ240" s="275">
        <v>0</v>
      </c>
      <c r="CK240" s="275">
        <v>0</v>
      </c>
      <c r="CL240" s="275">
        <f>SUM(CJ240:CK240)</f>
        <v>0</v>
      </c>
      <c r="CM240" s="275">
        <v>3</v>
      </c>
      <c r="CN240" s="275">
        <v>0</v>
      </c>
      <c r="CO240" s="275">
        <f>SUM(CM240:CN240)</f>
        <v>3</v>
      </c>
      <c r="CP240" s="275">
        <v>3</v>
      </c>
      <c r="CQ240" s="275">
        <v>0</v>
      </c>
      <c r="CR240" s="275">
        <f>SUM(CP240:CQ240)</f>
        <v>3</v>
      </c>
      <c r="GC240" s="120"/>
      <c r="GD240" s="120"/>
      <c r="GE240" s="120"/>
      <c r="GF240" s="120"/>
      <c r="GG240" s="120"/>
      <c r="GH240" s="120"/>
      <c r="GI240" s="120"/>
      <c r="GJ240" s="120"/>
      <c r="GK240" s="120"/>
      <c r="GL240" s="120"/>
      <c r="GM240" s="120"/>
      <c r="GN240" s="120"/>
      <c r="GO240" s="120"/>
      <c r="GP240" s="120"/>
      <c r="GQ240" s="120"/>
      <c r="GR240" s="120"/>
      <c r="GS240" s="120"/>
      <c r="GT240" s="120"/>
      <c r="GU240" s="120"/>
      <c r="GV240" s="120"/>
      <c r="GW240" s="120"/>
      <c r="GX240" s="120"/>
      <c r="GY240" s="120"/>
      <c r="GZ240" s="120"/>
      <c r="HA240" s="120"/>
      <c r="HB240" s="120"/>
      <c r="HC240" s="120"/>
      <c r="HD240" s="120"/>
      <c r="HE240" s="120"/>
      <c r="HF240" s="120"/>
      <c r="HG240" s="120"/>
      <c r="HH240" s="120"/>
      <c r="HI240" s="120"/>
      <c r="HJ240" s="120"/>
      <c r="HK240" s="120"/>
      <c r="HL240" s="120"/>
      <c r="HM240" s="120"/>
      <c r="HN240" s="120"/>
      <c r="HO240" s="120"/>
      <c r="HP240" s="120"/>
      <c r="HQ240" s="120"/>
      <c r="HR240" s="120"/>
      <c r="HS240" s="120"/>
      <c r="HT240" s="120"/>
      <c r="HU240" s="120"/>
      <c r="HV240" s="120"/>
      <c r="HW240" s="120"/>
      <c r="HX240" s="120"/>
      <c r="HY240" s="120"/>
      <c r="HZ240" s="120"/>
      <c r="IA240" s="120"/>
      <c r="IB240" s="120"/>
      <c r="IC240" s="120"/>
      <c r="ID240" s="120"/>
      <c r="IE240" s="120"/>
      <c r="IF240" s="120"/>
      <c r="IG240" s="120"/>
      <c r="IH240" s="120"/>
      <c r="II240" s="120"/>
      <c r="IJ240" s="120"/>
      <c r="IK240" s="120"/>
      <c r="IL240" s="120"/>
      <c r="IM240" s="120"/>
      <c r="IN240" s="120"/>
      <c r="IO240" s="120"/>
      <c r="IP240" s="120"/>
      <c r="IQ240" s="120"/>
      <c r="IR240" s="120"/>
      <c r="IS240" s="120"/>
      <c r="IT240" s="120"/>
      <c r="IU240" s="120"/>
      <c r="IV240" s="120"/>
      <c r="IW240" s="120"/>
      <c r="IX240" s="120"/>
      <c r="IY240" s="120"/>
      <c r="IZ240" s="120"/>
      <c r="JA240" s="120"/>
      <c r="JB240" s="120"/>
      <c r="JC240" s="120"/>
      <c r="JD240" s="120"/>
      <c r="JE240" s="120"/>
      <c r="JF240" s="120"/>
      <c r="JG240" s="120"/>
      <c r="JH240" s="120"/>
      <c r="JI240" s="120"/>
      <c r="JJ240" s="120"/>
      <c r="JK240" s="120"/>
      <c r="JL240" s="120"/>
      <c r="JM240" s="120"/>
      <c r="JN240" s="120"/>
      <c r="JO240" s="120"/>
      <c r="JP240" s="120"/>
      <c r="JQ240" s="120"/>
      <c r="JR240" s="120"/>
      <c r="JS240" s="120"/>
      <c r="JT240" s="120"/>
      <c r="JU240" s="120"/>
      <c r="JV240" s="120"/>
      <c r="JW240" s="120"/>
      <c r="JX240" s="120"/>
      <c r="JY240" s="120"/>
      <c r="JZ240" s="120"/>
      <c r="KA240" s="120"/>
      <c r="KB240" s="120"/>
      <c r="KC240" s="120"/>
      <c r="KD240" s="120"/>
      <c r="KE240" s="120"/>
      <c r="KF240" s="120"/>
      <c r="KG240" s="120"/>
      <c r="KH240" s="120"/>
      <c r="KI240" s="120"/>
      <c r="KJ240" s="120"/>
      <c r="KK240" s="120"/>
      <c r="KL240" s="120"/>
      <c r="KM240" s="120"/>
      <c r="KN240" s="120"/>
      <c r="KO240" s="120"/>
      <c r="KP240" s="120"/>
      <c r="KQ240" s="120"/>
      <c r="KR240" s="120"/>
      <c r="KS240" s="120"/>
      <c r="KT240" s="120"/>
      <c r="KU240" s="120"/>
      <c r="KV240" s="120"/>
      <c r="KW240" s="120"/>
      <c r="KX240" s="120"/>
      <c r="KY240" s="120"/>
      <c r="KZ240" s="120"/>
      <c r="LA240" s="120"/>
      <c r="LB240" s="120"/>
      <c r="LC240" s="120"/>
      <c r="LD240" s="120"/>
      <c r="LE240" s="120"/>
      <c r="LF240" s="120"/>
      <c r="LG240" s="120"/>
      <c r="LH240" s="120"/>
      <c r="LI240" s="120"/>
      <c r="LJ240" s="120"/>
      <c r="LK240" s="120"/>
      <c r="LL240" s="120"/>
      <c r="LM240" s="120"/>
      <c r="LN240" s="120"/>
      <c r="LO240" s="120"/>
      <c r="LP240" s="120"/>
      <c r="LQ240" s="120"/>
      <c r="LR240" s="120"/>
      <c r="LS240" s="120"/>
      <c r="LT240" s="120"/>
      <c r="LU240" s="120"/>
      <c r="LV240" s="120"/>
      <c r="LW240" s="120"/>
      <c r="LX240" s="120"/>
      <c r="LY240" s="120"/>
      <c r="LZ240" s="120"/>
      <c r="MA240" s="120"/>
      <c r="MB240" s="120"/>
      <c r="MC240" s="120"/>
      <c r="MD240" s="120"/>
      <c r="ME240" s="120"/>
      <c r="MF240" s="120"/>
      <c r="MG240" s="120"/>
      <c r="MH240" s="120"/>
      <c r="MI240" s="120"/>
      <c r="MJ240" s="120"/>
      <c r="MK240" s="120"/>
      <c r="ML240" s="120"/>
      <c r="MM240" s="120"/>
      <c r="MN240" s="120"/>
      <c r="MO240" s="120"/>
      <c r="MP240" s="120"/>
      <c r="MQ240" s="120"/>
      <c r="MR240" s="120"/>
      <c r="MS240" s="120"/>
      <c r="MT240" s="120"/>
      <c r="MU240" s="120"/>
      <c r="MV240" s="120"/>
      <c r="MW240" s="120"/>
      <c r="MX240" s="120"/>
      <c r="MY240" s="120"/>
      <c r="MZ240" s="120"/>
      <c r="NA240" s="120"/>
      <c r="NB240" s="120"/>
      <c r="NC240" s="120"/>
      <c r="ND240" s="120"/>
      <c r="NE240" s="120"/>
      <c r="NF240" s="120"/>
      <c r="NG240" s="120"/>
      <c r="NH240" s="120"/>
      <c r="NI240" s="120"/>
      <c r="NJ240" s="120"/>
      <c r="NK240" s="120"/>
      <c r="NL240" s="120"/>
      <c r="NM240" s="120"/>
      <c r="NN240" s="120"/>
      <c r="NO240" s="120"/>
      <c r="NP240" s="120"/>
      <c r="NQ240" s="120"/>
      <c r="NR240" s="120"/>
      <c r="NS240" s="120"/>
      <c r="NT240" s="120"/>
      <c r="NU240" s="120"/>
      <c r="NV240" s="120"/>
      <c r="NW240" s="120"/>
      <c r="NX240" s="120"/>
      <c r="NY240" s="120"/>
      <c r="NZ240" s="120"/>
      <c r="OA240" s="120"/>
      <c r="OB240" s="120"/>
      <c r="OC240" s="120"/>
      <c r="OD240" s="120"/>
      <c r="OE240" s="120"/>
      <c r="OF240" s="120"/>
      <c r="OG240" s="120"/>
      <c r="OH240" s="120"/>
      <c r="OI240" s="120"/>
      <c r="OJ240" s="120"/>
      <c r="OK240" s="120"/>
      <c r="OL240" s="120"/>
      <c r="OM240" s="120"/>
      <c r="ON240" s="120"/>
      <c r="OO240" s="120"/>
      <c r="OP240" s="120"/>
      <c r="OQ240" s="120"/>
      <c r="OR240" s="120"/>
      <c r="OS240" s="120"/>
      <c r="OT240" s="120"/>
      <c r="OU240" s="120"/>
      <c r="OV240" s="120"/>
      <c r="OW240" s="120"/>
      <c r="OX240" s="120"/>
      <c r="OY240" s="120"/>
      <c r="OZ240" s="120"/>
      <c r="PA240" s="120"/>
      <c r="PB240" s="120"/>
      <c r="PC240" s="120"/>
      <c r="PD240" s="120"/>
      <c r="PE240" s="120"/>
      <c r="PF240" s="120"/>
      <c r="PG240" s="120"/>
      <c r="PH240" s="120"/>
      <c r="PI240" s="120"/>
      <c r="PJ240" s="120"/>
      <c r="PK240" s="120"/>
      <c r="PL240" s="120"/>
      <c r="PM240" s="120"/>
      <c r="PN240" s="120"/>
      <c r="PO240" s="120"/>
      <c r="PP240" s="120"/>
      <c r="PQ240" s="120"/>
      <c r="PR240" s="120"/>
      <c r="PS240" s="120"/>
      <c r="PT240" s="120"/>
      <c r="PU240" s="120"/>
      <c r="PV240" s="120"/>
      <c r="PW240" s="120"/>
      <c r="PX240" s="120"/>
      <c r="PY240" s="120"/>
      <c r="PZ240" s="120"/>
      <c r="QA240" s="120"/>
      <c r="QB240" s="120"/>
      <c r="QC240" s="120"/>
      <c r="QD240" s="120"/>
      <c r="QE240" s="120"/>
      <c r="QF240" s="120"/>
      <c r="QG240" s="120"/>
      <c r="QH240" s="120"/>
      <c r="QI240" s="120"/>
      <c r="QJ240" s="120"/>
      <c r="QK240" s="120"/>
      <c r="QL240" s="120"/>
      <c r="QM240" s="120"/>
      <c r="QN240" s="120"/>
      <c r="QO240" s="120"/>
      <c r="QP240" s="120"/>
      <c r="QQ240" s="120"/>
      <c r="QR240" s="120"/>
      <c r="QS240" s="120"/>
      <c r="QT240" s="120"/>
      <c r="QU240" s="120"/>
      <c r="QV240" s="120"/>
      <c r="QW240" s="120"/>
      <c r="QX240" s="120"/>
      <c r="QY240" s="120"/>
      <c r="QZ240" s="120"/>
      <c r="RA240" s="120"/>
      <c r="RB240" s="120"/>
      <c r="RC240" s="120"/>
      <c r="RD240" s="120"/>
      <c r="RE240" s="120"/>
      <c r="RF240" s="120"/>
      <c r="RG240" s="120"/>
      <c r="RH240" s="120"/>
      <c r="RI240" s="120"/>
      <c r="RJ240" s="120"/>
      <c r="RK240" s="120"/>
      <c r="RL240" s="120"/>
      <c r="RM240" s="120"/>
      <c r="RN240" s="120"/>
      <c r="RO240" s="120"/>
      <c r="RP240" s="120"/>
      <c r="RQ240" s="120"/>
      <c r="RR240" s="120"/>
      <c r="RS240" s="120"/>
      <c r="RT240" s="120"/>
      <c r="RU240" s="120"/>
      <c r="RV240" s="120"/>
      <c r="RW240" s="120"/>
      <c r="RX240" s="120"/>
      <c r="RY240" s="120"/>
      <c r="RZ240" s="120"/>
      <c r="SA240" s="120"/>
      <c r="SB240" s="120"/>
      <c r="SC240" s="120"/>
      <c r="SD240" s="120"/>
      <c r="SE240" s="120"/>
      <c r="SF240" s="120"/>
      <c r="SG240" s="120"/>
      <c r="SH240" s="120"/>
      <c r="SI240" s="120"/>
      <c r="SJ240" s="120"/>
      <c r="SK240" s="120"/>
      <c r="SL240" s="120"/>
      <c r="SM240" s="120"/>
      <c r="SN240" s="120"/>
      <c r="SO240" s="120"/>
      <c r="SP240" s="120"/>
      <c r="SQ240" s="120"/>
      <c r="SR240" s="120"/>
      <c r="SS240" s="120"/>
      <c r="ST240" s="120"/>
      <c r="SU240" s="120"/>
      <c r="SV240" s="120"/>
      <c r="SW240" s="120"/>
      <c r="SX240" s="120"/>
      <c r="SY240" s="120"/>
      <c r="SZ240" s="120"/>
      <c r="TA240" s="120"/>
      <c r="TB240" s="120"/>
      <c r="TC240" s="120"/>
      <c r="TD240" s="120"/>
      <c r="TE240" s="120"/>
      <c r="TF240" s="120"/>
      <c r="TG240" s="120"/>
      <c r="TH240" s="120"/>
      <c r="TI240" s="120"/>
      <c r="TJ240" s="120"/>
      <c r="TK240" s="120"/>
      <c r="TL240" s="120"/>
      <c r="TM240" s="120"/>
      <c r="TN240" s="120"/>
      <c r="TO240" s="120"/>
      <c r="TP240" s="120"/>
      <c r="TQ240" s="120"/>
      <c r="TR240" s="120"/>
      <c r="TS240" s="120"/>
      <c r="TT240" s="120"/>
      <c r="TU240" s="120"/>
      <c r="TV240" s="120"/>
      <c r="TW240" s="120"/>
      <c r="TX240" s="120"/>
      <c r="TY240" s="120"/>
      <c r="TZ240" s="120"/>
      <c r="UA240" s="120"/>
      <c r="UB240" s="120"/>
      <c r="UC240" s="120"/>
      <c r="UD240" s="120"/>
      <c r="UE240" s="120"/>
      <c r="UF240" s="120"/>
      <c r="UG240" s="120"/>
    </row>
    <row r="241" spans="1:553" s="280" customFormat="1" x14ac:dyDescent="0.25">
      <c r="A241" s="276" t="s">
        <v>129</v>
      </c>
      <c r="B241" s="277"/>
      <c r="C241" s="277"/>
      <c r="D241" s="277"/>
      <c r="E241" s="277"/>
      <c r="F241" s="277"/>
      <c r="G241" s="277"/>
      <c r="H241" s="277"/>
      <c r="I241" s="277"/>
      <c r="J241" s="277"/>
      <c r="K241" s="278"/>
      <c r="L241" s="277"/>
      <c r="M241" s="278"/>
      <c r="N241" s="278"/>
      <c r="O241" s="278"/>
      <c r="P241" s="278"/>
      <c r="Q241" s="373"/>
      <c r="R241" s="373"/>
      <c r="S241" s="373"/>
      <c r="T241" s="374"/>
      <c r="U241" s="279"/>
      <c r="V241" s="279"/>
      <c r="W241" s="279"/>
      <c r="X241" s="279"/>
      <c r="Y241" s="279"/>
      <c r="Z241" s="279"/>
      <c r="AA241" s="279"/>
      <c r="AB241" s="279"/>
      <c r="AC241" s="279"/>
      <c r="AD241" s="278"/>
      <c r="BB241" s="281"/>
      <c r="BC241" s="281"/>
      <c r="BD241" s="281"/>
      <c r="BE241" s="281"/>
      <c r="BF241" s="282"/>
      <c r="BG241" s="282"/>
      <c r="BH241" s="281"/>
      <c r="BI241" s="282"/>
      <c r="BJ241" s="282"/>
      <c r="BK241" s="282"/>
      <c r="CD241" s="283">
        <f t="shared" ref="CD241:CN241" si="184">SUM(CD236:CD240)</f>
        <v>0</v>
      </c>
      <c r="CE241" s="283">
        <f t="shared" si="184"/>
        <v>0</v>
      </c>
      <c r="CF241" s="283">
        <f t="shared" si="184"/>
        <v>0</v>
      </c>
      <c r="CG241" s="283">
        <f t="shared" si="184"/>
        <v>0</v>
      </c>
      <c r="CH241" s="283">
        <f t="shared" si="184"/>
        <v>0</v>
      </c>
      <c r="CI241" s="283">
        <f t="shared" si="184"/>
        <v>0</v>
      </c>
      <c r="CJ241" s="283">
        <f t="shared" si="184"/>
        <v>0</v>
      </c>
      <c r="CK241" s="283">
        <f t="shared" si="184"/>
        <v>0</v>
      </c>
      <c r="CL241" s="283">
        <f t="shared" si="184"/>
        <v>0</v>
      </c>
      <c r="CM241" s="283">
        <f t="shared" si="184"/>
        <v>20</v>
      </c>
      <c r="CN241" s="283">
        <f t="shared" si="184"/>
        <v>0</v>
      </c>
      <c r="CO241" s="283">
        <f>SUM(CM241:CN241)</f>
        <v>20</v>
      </c>
      <c r="CP241" s="283">
        <f t="shared" ref="CP241:CQ241" si="185">SUM(CP236:CP240)</f>
        <v>20</v>
      </c>
      <c r="CQ241" s="283">
        <f t="shared" si="185"/>
        <v>0</v>
      </c>
      <c r="CR241" s="283">
        <f>SUM(CP241:CQ241)</f>
        <v>20</v>
      </c>
      <c r="CS241" s="232"/>
      <c r="CT241" s="232"/>
      <c r="CU241" s="232"/>
      <c r="CV241" s="232"/>
      <c r="CW241" s="232"/>
      <c r="CX241" s="232"/>
      <c r="CY241" s="232"/>
      <c r="CZ241" s="232"/>
      <c r="DA241" s="232"/>
      <c r="DB241" s="232"/>
      <c r="DC241" s="232"/>
      <c r="DD241" s="232"/>
      <c r="DE241" s="232"/>
      <c r="DF241" s="232"/>
      <c r="DG241" s="232"/>
      <c r="DH241" s="232"/>
      <c r="DI241" s="232"/>
      <c r="DJ241" s="232"/>
      <c r="DK241" s="232"/>
      <c r="DL241" s="232"/>
      <c r="DM241" s="232"/>
      <c r="DN241" s="232"/>
      <c r="DO241" s="232"/>
      <c r="DP241" s="232"/>
      <c r="DQ241" s="232"/>
      <c r="DR241" s="232"/>
      <c r="DS241" s="232"/>
      <c r="DT241" s="232"/>
      <c r="DU241" s="232"/>
      <c r="DV241" s="232"/>
      <c r="DW241" s="232"/>
      <c r="DX241" s="232"/>
      <c r="DY241" s="232"/>
      <c r="DZ241" s="232"/>
      <c r="EA241" s="232"/>
      <c r="EB241" s="232"/>
      <c r="EC241" s="232"/>
      <c r="ED241" s="232"/>
      <c r="EE241" s="232"/>
      <c r="EF241" s="232"/>
      <c r="EG241" s="232"/>
      <c r="EH241" s="232"/>
      <c r="EI241" s="232"/>
      <c r="EJ241" s="232"/>
      <c r="EK241" s="232"/>
      <c r="EL241" s="232"/>
      <c r="EM241" s="232"/>
      <c r="EN241" s="232"/>
      <c r="EO241" s="232"/>
      <c r="EP241" s="232"/>
      <c r="EQ241" s="232"/>
      <c r="ER241" s="232"/>
      <c r="ES241" s="232"/>
      <c r="ET241" s="232"/>
      <c r="EU241" s="232"/>
      <c r="EV241" s="232"/>
      <c r="EW241" s="232"/>
      <c r="EX241" s="232"/>
      <c r="EY241" s="232"/>
      <c r="EZ241" s="232"/>
      <c r="FA241" s="232"/>
      <c r="FB241" s="232"/>
      <c r="FC241" s="232"/>
      <c r="FD241" s="232"/>
      <c r="FE241" s="232"/>
      <c r="FF241" s="232"/>
      <c r="FG241" s="232"/>
      <c r="FH241" s="232"/>
      <c r="FI241" s="232"/>
      <c r="FJ241" s="232"/>
      <c r="FK241" s="232"/>
      <c r="FL241" s="232"/>
      <c r="FM241" s="232"/>
      <c r="FN241" s="232"/>
      <c r="FO241" s="232"/>
      <c r="FP241" s="232"/>
      <c r="FQ241" s="232"/>
      <c r="FR241" s="232"/>
      <c r="FS241" s="232"/>
      <c r="FT241" s="232"/>
      <c r="FU241" s="232"/>
      <c r="FV241" s="232"/>
      <c r="FW241" s="232"/>
      <c r="FX241" s="232"/>
      <c r="FY241" s="232"/>
      <c r="FZ241" s="232"/>
      <c r="GA241" s="232"/>
      <c r="GB241" s="232"/>
      <c r="GC241" s="120"/>
      <c r="GD241" s="120"/>
      <c r="GE241" s="120"/>
      <c r="GF241" s="120"/>
      <c r="GG241" s="120"/>
      <c r="GH241" s="120"/>
      <c r="GI241" s="120"/>
      <c r="GJ241" s="120"/>
      <c r="GK241" s="120"/>
      <c r="GL241" s="120"/>
      <c r="GM241" s="120"/>
      <c r="GN241" s="120"/>
      <c r="GO241" s="120"/>
      <c r="GP241" s="120"/>
      <c r="GQ241" s="120"/>
      <c r="GR241" s="120"/>
      <c r="GS241" s="120"/>
      <c r="GT241" s="120"/>
      <c r="GU241" s="120"/>
      <c r="GV241" s="120"/>
      <c r="GW241" s="120"/>
      <c r="GX241" s="120"/>
      <c r="GY241" s="120"/>
      <c r="GZ241" s="120"/>
      <c r="HA241" s="120"/>
      <c r="HB241" s="120"/>
      <c r="HC241" s="120"/>
      <c r="HD241" s="120"/>
      <c r="HE241" s="120"/>
      <c r="HF241" s="120"/>
      <c r="HG241" s="120"/>
      <c r="HH241" s="120"/>
      <c r="HI241" s="120"/>
      <c r="HJ241" s="120"/>
      <c r="HK241" s="120"/>
      <c r="HL241" s="120"/>
      <c r="HM241" s="120"/>
      <c r="HN241" s="120"/>
      <c r="HO241" s="120"/>
      <c r="HP241" s="120"/>
      <c r="HQ241" s="120"/>
      <c r="HR241" s="120"/>
      <c r="HS241" s="120"/>
      <c r="HT241" s="120"/>
      <c r="HU241" s="120"/>
      <c r="HV241" s="120"/>
      <c r="HW241" s="120"/>
      <c r="HX241" s="120"/>
      <c r="HY241" s="120"/>
      <c r="HZ241" s="120"/>
      <c r="IA241" s="120"/>
      <c r="IB241" s="120"/>
      <c r="IC241" s="120"/>
      <c r="ID241" s="120"/>
      <c r="IE241" s="120"/>
      <c r="IF241" s="120"/>
      <c r="IG241" s="120"/>
      <c r="IH241" s="120"/>
      <c r="II241" s="120"/>
      <c r="IJ241" s="120"/>
      <c r="IK241" s="120"/>
      <c r="IL241" s="120"/>
      <c r="IM241" s="120"/>
      <c r="IN241" s="120"/>
      <c r="IO241" s="120"/>
      <c r="IP241" s="120"/>
      <c r="IQ241" s="120"/>
      <c r="IR241" s="120"/>
      <c r="IS241" s="120"/>
      <c r="IT241" s="120"/>
      <c r="IU241" s="120"/>
      <c r="IV241" s="120"/>
      <c r="IW241" s="120"/>
      <c r="IX241" s="120"/>
      <c r="IY241" s="120"/>
      <c r="IZ241" s="120"/>
      <c r="JA241" s="120"/>
      <c r="JB241" s="120"/>
      <c r="JC241" s="120"/>
      <c r="JD241" s="120"/>
      <c r="JE241" s="120"/>
      <c r="JF241" s="120"/>
      <c r="JG241" s="120"/>
      <c r="JH241" s="120"/>
      <c r="JI241" s="120"/>
      <c r="JJ241" s="120"/>
      <c r="JK241" s="120"/>
      <c r="JL241" s="120"/>
      <c r="JM241" s="120"/>
      <c r="JN241" s="120"/>
      <c r="JO241" s="120"/>
      <c r="JP241" s="120"/>
      <c r="JQ241" s="120"/>
      <c r="JR241" s="120"/>
      <c r="JS241" s="120"/>
      <c r="JT241" s="120"/>
      <c r="JU241" s="120"/>
      <c r="JV241" s="120"/>
      <c r="JW241" s="120"/>
      <c r="JX241" s="120"/>
      <c r="JY241" s="120"/>
      <c r="JZ241" s="120"/>
      <c r="KA241" s="120"/>
      <c r="KB241" s="120"/>
      <c r="KC241" s="120"/>
      <c r="KD241" s="120"/>
      <c r="KE241" s="120"/>
      <c r="KF241" s="120"/>
      <c r="KG241" s="120"/>
      <c r="KH241" s="120"/>
      <c r="KI241" s="120"/>
      <c r="KJ241" s="120"/>
      <c r="KK241" s="120"/>
      <c r="KL241" s="120"/>
      <c r="KM241" s="120"/>
      <c r="KN241" s="120"/>
      <c r="KO241" s="120"/>
      <c r="KP241" s="120"/>
      <c r="KQ241" s="120"/>
      <c r="KR241" s="120"/>
      <c r="KS241" s="120"/>
      <c r="KT241" s="120"/>
      <c r="KU241" s="120"/>
      <c r="KV241" s="120"/>
      <c r="KW241" s="120"/>
      <c r="KX241" s="120"/>
      <c r="KY241" s="120"/>
      <c r="KZ241" s="120"/>
      <c r="LA241" s="120"/>
      <c r="LB241" s="120"/>
      <c r="LC241" s="120"/>
      <c r="LD241" s="120"/>
      <c r="LE241" s="120"/>
      <c r="LF241" s="120"/>
      <c r="LG241" s="120"/>
      <c r="LH241" s="120"/>
      <c r="LI241" s="120"/>
      <c r="LJ241" s="120"/>
      <c r="LK241" s="120"/>
      <c r="LL241" s="120"/>
      <c r="LM241" s="120"/>
      <c r="LN241" s="120"/>
      <c r="LO241" s="120"/>
      <c r="LP241" s="120"/>
      <c r="LQ241" s="120"/>
      <c r="LR241" s="120"/>
      <c r="LS241" s="120"/>
      <c r="LT241" s="120"/>
      <c r="LU241" s="120"/>
      <c r="LV241" s="120"/>
      <c r="LW241" s="120"/>
      <c r="LX241" s="120"/>
      <c r="LY241" s="120"/>
      <c r="LZ241" s="120"/>
      <c r="MA241" s="120"/>
      <c r="MB241" s="120"/>
      <c r="MC241" s="120"/>
      <c r="MD241" s="120"/>
      <c r="ME241" s="120"/>
      <c r="MF241" s="120"/>
      <c r="MG241" s="120"/>
      <c r="MH241" s="120"/>
      <c r="MI241" s="120"/>
      <c r="MJ241" s="120"/>
      <c r="MK241" s="120"/>
      <c r="ML241" s="120"/>
      <c r="MM241" s="120"/>
      <c r="MN241" s="120"/>
      <c r="MO241" s="120"/>
      <c r="MP241" s="120"/>
      <c r="MQ241" s="120"/>
      <c r="MR241" s="120"/>
      <c r="MS241" s="120"/>
      <c r="MT241" s="120"/>
      <c r="MU241" s="120"/>
      <c r="MV241" s="120"/>
      <c r="MW241" s="120"/>
      <c r="MX241" s="120"/>
      <c r="MY241" s="120"/>
      <c r="MZ241" s="120"/>
      <c r="NA241" s="120"/>
      <c r="NB241" s="120"/>
      <c r="NC241" s="120"/>
      <c r="ND241" s="120"/>
      <c r="NE241" s="120"/>
      <c r="NF241" s="120"/>
      <c r="NG241" s="120"/>
      <c r="NH241" s="120"/>
      <c r="NI241" s="120"/>
      <c r="NJ241" s="120"/>
      <c r="NK241" s="120"/>
      <c r="NL241" s="120"/>
      <c r="NM241" s="120"/>
      <c r="NN241" s="120"/>
      <c r="NO241" s="120"/>
      <c r="NP241" s="120"/>
      <c r="NQ241" s="120"/>
      <c r="NR241" s="120"/>
      <c r="NS241" s="120"/>
      <c r="NT241" s="120"/>
      <c r="NU241" s="120"/>
      <c r="NV241" s="120"/>
      <c r="NW241" s="120"/>
      <c r="NX241" s="120"/>
      <c r="NY241" s="120"/>
      <c r="NZ241" s="120"/>
      <c r="OA241" s="120"/>
      <c r="OB241" s="120"/>
      <c r="OC241" s="120"/>
      <c r="OD241" s="120"/>
      <c r="OE241" s="120"/>
      <c r="OF241" s="120"/>
      <c r="OG241" s="120"/>
      <c r="OH241" s="120"/>
      <c r="OI241" s="120"/>
      <c r="OJ241" s="120"/>
      <c r="OK241" s="120"/>
      <c r="OL241" s="120"/>
      <c r="OM241" s="120"/>
      <c r="ON241" s="120"/>
      <c r="OO241" s="120"/>
      <c r="OP241" s="120"/>
      <c r="OQ241" s="120"/>
      <c r="OR241" s="120"/>
      <c r="OS241" s="120"/>
      <c r="OT241" s="120"/>
      <c r="OU241" s="120"/>
      <c r="OV241" s="120"/>
      <c r="OW241" s="120"/>
      <c r="OX241" s="120"/>
      <c r="OY241" s="120"/>
      <c r="OZ241" s="120"/>
      <c r="PA241" s="120"/>
      <c r="PB241" s="120"/>
      <c r="PC241" s="120"/>
      <c r="PD241" s="120"/>
      <c r="PE241" s="120"/>
      <c r="PF241" s="120"/>
      <c r="PG241" s="120"/>
      <c r="PH241" s="120"/>
      <c r="PI241" s="120"/>
      <c r="PJ241" s="120"/>
      <c r="PK241" s="120"/>
      <c r="PL241" s="120"/>
      <c r="PM241" s="120"/>
      <c r="PN241" s="120"/>
      <c r="PO241" s="120"/>
      <c r="PP241" s="120"/>
      <c r="PQ241" s="120"/>
      <c r="PR241" s="120"/>
      <c r="PS241" s="120"/>
      <c r="PT241" s="120"/>
      <c r="PU241" s="120"/>
      <c r="PV241" s="120"/>
      <c r="PW241" s="120"/>
      <c r="PX241" s="120"/>
      <c r="PY241" s="120"/>
      <c r="PZ241" s="120"/>
      <c r="QA241" s="120"/>
      <c r="QB241" s="120"/>
      <c r="QC241" s="120"/>
      <c r="QD241" s="120"/>
      <c r="QE241" s="120"/>
      <c r="QF241" s="120"/>
      <c r="QG241" s="120"/>
      <c r="QH241" s="120"/>
      <c r="QI241" s="120"/>
      <c r="QJ241" s="120"/>
      <c r="QK241" s="120"/>
      <c r="QL241" s="120"/>
      <c r="QM241" s="120"/>
      <c r="QN241" s="120"/>
      <c r="QO241" s="120"/>
      <c r="QP241" s="120"/>
      <c r="QQ241" s="120"/>
      <c r="QR241" s="120"/>
      <c r="QS241" s="120"/>
      <c r="QT241" s="120"/>
      <c r="QU241" s="120"/>
      <c r="QV241" s="120"/>
      <c r="QW241" s="120"/>
      <c r="QX241" s="120"/>
      <c r="QY241" s="120"/>
      <c r="QZ241" s="120"/>
      <c r="RA241" s="120"/>
      <c r="RB241" s="120"/>
      <c r="RC241" s="120"/>
      <c r="RD241" s="120"/>
      <c r="RE241" s="120"/>
      <c r="RF241" s="120"/>
      <c r="RG241" s="120"/>
      <c r="RH241" s="120"/>
      <c r="RI241" s="120"/>
      <c r="RJ241" s="120"/>
      <c r="RK241" s="120"/>
      <c r="RL241" s="120"/>
      <c r="RM241" s="120"/>
      <c r="RN241" s="120"/>
      <c r="RO241" s="120"/>
      <c r="RP241" s="120"/>
      <c r="RQ241" s="120"/>
      <c r="RR241" s="120"/>
      <c r="RS241" s="120"/>
      <c r="RT241" s="120"/>
      <c r="RU241" s="120"/>
      <c r="RV241" s="120"/>
      <c r="RW241" s="120"/>
      <c r="RX241" s="120"/>
      <c r="RY241" s="120"/>
      <c r="RZ241" s="120"/>
      <c r="SA241" s="120"/>
      <c r="SB241" s="120"/>
      <c r="SC241" s="120"/>
      <c r="SD241" s="120"/>
      <c r="SE241" s="120"/>
      <c r="SF241" s="120"/>
      <c r="SG241" s="120"/>
      <c r="SH241" s="120"/>
      <c r="SI241" s="120"/>
      <c r="SJ241" s="120"/>
      <c r="SK241" s="120"/>
      <c r="SL241" s="120"/>
      <c r="SM241" s="120"/>
      <c r="SN241" s="120"/>
      <c r="SO241" s="120"/>
      <c r="SP241" s="120"/>
      <c r="SQ241" s="120"/>
      <c r="SR241" s="120"/>
      <c r="SS241" s="120"/>
      <c r="ST241" s="120"/>
      <c r="SU241" s="120"/>
      <c r="SV241" s="120"/>
      <c r="SW241" s="120"/>
      <c r="SX241" s="120"/>
      <c r="SY241" s="120"/>
      <c r="SZ241" s="120"/>
      <c r="TA241" s="120"/>
      <c r="TB241" s="120"/>
      <c r="TC241" s="120"/>
      <c r="TD241" s="120"/>
      <c r="TE241" s="120"/>
      <c r="TF241" s="120"/>
      <c r="TG241" s="120"/>
      <c r="TH241" s="120"/>
      <c r="TI241" s="120"/>
      <c r="TJ241" s="120"/>
      <c r="TK241" s="120"/>
      <c r="TL241" s="120"/>
      <c r="TM241" s="120"/>
      <c r="TN241" s="120"/>
      <c r="TO241" s="120"/>
      <c r="TP241" s="120"/>
      <c r="TQ241" s="120"/>
      <c r="TR241" s="120"/>
      <c r="TS241" s="120"/>
      <c r="TT241" s="120"/>
      <c r="TU241" s="120"/>
      <c r="TV241" s="120"/>
      <c r="TW241" s="120"/>
      <c r="TX241" s="120"/>
      <c r="TY241" s="120"/>
      <c r="TZ241" s="120"/>
      <c r="UA241" s="120"/>
      <c r="UB241" s="120"/>
      <c r="UC241" s="120"/>
      <c r="UD241" s="120"/>
      <c r="UE241" s="120"/>
      <c r="UF241" s="120"/>
      <c r="UG241" s="120"/>
    </row>
    <row r="242" spans="1:553" s="287" customFormat="1" x14ac:dyDescent="0.25">
      <c r="A242" s="192" t="s">
        <v>334</v>
      </c>
      <c r="B242" s="284"/>
      <c r="C242" s="284"/>
      <c r="D242" s="284"/>
      <c r="E242" s="284"/>
      <c r="F242" s="284"/>
      <c r="G242" s="284"/>
      <c r="H242" s="284"/>
      <c r="I242" s="284"/>
      <c r="J242" s="284"/>
      <c r="K242" s="285"/>
      <c r="L242" s="284"/>
      <c r="M242" s="285"/>
      <c r="N242" s="285"/>
      <c r="O242" s="285"/>
      <c r="P242" s="285"/>
      <c r="Q242" s="375"/>
      <c r="R242" s="375"/>
      <c r="S242" s="375"/>
      <c r="T242" s="376"/>
      <c r="U242" s="286"/>
      <c r="V242" s="286"/>
      <c r="W242" s="286"/>
      <c r="X242" s="286"/>
      <c r="Y242" s="286"/>
      <c r="Z242" s="286"/>
      <c r="AA242" s="286"/>
      <c r="AB242" s="286"/>
      <c r="AC242" s="286"/>
      <c r="AD242" s="285"/>
      <c r="BB242" s="288"/>
      <c r="BC242" s="288"/>
      <c r="BD242" s="288"/>
      <c r="BE242" s="288"/>
      <c r="BF242" s="289"/>
      <c r="BG242" s="289"/>
      <c r="BH242" s="288"/>
      <c r="BI242" s="289"/>
      <c r="BJ242" s="289"/>
      <c r="BK242" s="289"/>
      <c r="CD242" s="290">
        <v>7783.6628000000001</v>
      </c>
      <c r="CE242" s="290">
        <v>3.7917999999999998</v>
      </c>
      <c r="CF242" s="290">
        <f>SUM(CD242:CE242)</f>
        <v>7787.4546</v>
      </c>
      <c r="CG242" s="290">
        <v>8815.1064999999999</v>
      </c>
      <c r="CH242" s="290">
        <v>4.4104999999999999</v>
      </c>
      <c r="CI242" s="290">
        <f>SUM(CG242:CH242)</f>
        <v>8819.5169999999998</v>
      </c>
      <c r="CJ242" s="290">
        <v>9008.7828000000009</v>
      </c>
      <c r="CK242" s="290">
        <v>4.1246</v>
      </c>
      <c r="CL242" s="290">
        <f>SUM(CJ242:CK242)</f>
        <v>9012.9074000000001</v>
      </c>
      <c r="CM242" s="290">
        <v>9813.4303999999993</v>
      </c>
      <c r="CN242" s="290">
        <v>5.4370000000000003</v>
      </c>
      <c r="CO242" s="290">
        <f>SUM(CM242:CN242)</f>
        <v>9818.8673999999992</v>
      </c>
      <c r="CP242" s="290">
        <v>9857.3402999999998</v>
      </c>
      <c r="CQ242" s="290">
        <v>5.2986000000000004</v>
      </c>
      <c r="CR242" s="290">
        <f>SUM(CP242:CQ242)</f>
        <v>9862.6388999999999</v>
      </c>
      <c r="CS242" s="232"/>
      <c r="CT242" s="232"/>
      <c r="CU242" s="232"/>
      <c r="CV242" s="232"/>
      <c r="CW242" s="232"/>
      <c r="CX242" s="232"/>
      <c r="CY242" s="232"/>
      <c r="CZ242" s="232"/>
      <c r="DA242" s="232"/>
      <c r="DB242" s="232"/>
      <c r="DC242" s="232"/>
      <c r="DD242" s="232"/>
      <c r="DE242" s="232"/>
      <c r="DF242" s="232"/>
      <c r="DG242" s="232"/>
      <c r="DH242" s="232"/>
      <c r="DI242" s="232"/>
      <c r="DJ242" s="232"/>
      <c r="DK242" s="232"/>
      <c r="DL242" s="232"/>
      <c r="DM242" s="232"/>
      <c r="DN242" s="232"/>
      <c r="DO242" s="232"/>
      <c r="DP242" s="232"/>
      <c r="DQ242" s="232"/>
      <c r="DR242" s="232"/>
      <c r="DS242" s="232"/>
      <c r="DT242" s="232"/>
      <c r="DU242" s="232"/>
      <c r="DV242" s="232"/>
      <c r="DW242" s="232"/>
      <c r="DX242" s="232"/>
      <c r="DY242" s="232"/>
      <c r="DZ242" s="232"/>
      <c r="EA242" s="232"/>
      <c r="EB242" s="232"/>
      <c r="EC242" s="232"/>
      <c r="ED242" s="232"/>
      <c r="EE242" s="232"/>
      <c r="EF242" s="232"/>
      <c r="EG242" s="232"/>
      <c r="EH242" s="232"/>
      <c r="EI242" s="232"/>
      <c r="EJ242" s="232"/>
      <c r="EK242" s="232"/>
      <c r="EL242" s="232"/>
      <c r="EM242" s="232"/>
      <c r="EN242" s="232"/>
      <c r="EO242" s="232"/>
      <c r="EP242" s="232"/>
      <c r="EQ242" s="232"/>
      <c r="ER242" s="232"/>
      <c r="ES242" s="232"/>
      <c r="ET242" s="232"/>
      <c r="EU242" s="232"/>
      <c r="EV242" s="232"/>
      <c r="EW242" s="232"/>
      <c r="EX242" s="232"/>
      <c r="EY242" s="232"/>
      <c r="EZ242" s="232"/>
      <c r="FA242" s="232"/>
      <c r="FB242" s="232"/>
      <c r="FC242" s="232"/>
      <c r="FD242" s="232"/>
      <c r="FE242" s="232"/>
      <c r="FF242" s="232"/>
      <c r="FG242" s="232"/>
      <c r="FH242" s="232"/>
      <c r="FI242" s="232"/>
      <c r="FJ242" s="232"/>
      <c r="FK242" s="232"/>
      <c r="FL242" s="232"/>
      <c r="FM242" s="232"/>
      <c r="FN242" s="232"/>
      <c r="FO242" s="232"/>
      <c r="FP242" s="232"/>
      <c r="FQ242" s="232"/>
      <c r="FR242" s="232"/>
      <c r="FS242" s="232"/>
      <c r="FT242" s="232"/>
      <c r="FU242" s="232"/>
      <c r="FV242" s="232"/>
      <c r="FW242" s="232"/>
      <c r="FX242" s="232"/>
      <c r="FY242" s="232"/>
      <c r="FZ242" s="232"/>
      <c r="GA242" s="232"/>
      <c r="GB242" s="232"/>
      <c r="GC242" s="120"/>
      <c r="GD242" s="120"/>
      <c r="GE242" s="120"/>
      <c r="GF242" s="120"/>
      <c r="GG242" s="120"/>
      <c r="GH242" s="120"/>
      <c r="GI242" s="120"/>
      <c r="GJ242" s="120"/>
      <c r="GK242" s="120"/>
      <c r="GL242" s="120"/>
      <c r="GM242" s="120"/>
      <c r="GN242" s="120"/>
      <c r="GO242" s="120"/>
      <c r="GP242" s="120"/>
      <c r="GQ242" s="120"/>
      <c r="GR242" s="120"/>
      <c r="GS242" s="120"/>
      <c r="GT242" s="120"/>
      <c r="GU242" s="120"/>
      <c r="GV242" s="120"/>
      <c r="GW242" s="120"/>
      <c r="GX242" s="120"/>
      <c r="GY242" s="120"/>
      <c r="GZ242" s="120"/>
      <c r="HA242" s="120"/>
      <c r="HB242" s="120"/>
      <c r="HC242" s="120"/>
      <c r="HD242" s="120"/>
      <c r="HE242" s="120"/>
      <c r="HF242" s="120"/>
      <c r="HG242" s="120"/>
      <c r="HH242" s="120"/>
      <c r="HI242" s="120"/>
      <c r="HJ242" s="120"/>
      <c r="HK242" s="120"/>
      <c r="HL242" s="120"/>
      <c r="HM242" s="120"/>
      <c r="HN242" s="120"/>
      <c r="HO242" s="120"/>
      <c r="HP242" s="120"/>
      <c r="HQ242" s="120"/>
      <c r="HR242" s="120"/>
      <c r="HS242" s="120"/>
      <c r="HT242" s="120"/>
      <c r="HU242" s="120"/>
      <c r="HV242" s="120"/>
      <c r="HW242" s="120"/>
      <c r="HX242" s="120"/>
      <c r="HY242" s="120"/>
      <c r="HZ242" s="120"/>
      <c r="IA242" s="120"/>
      <c r="IB242" s="120"/>
      <c r="IC242" s="120"/>
      <c r="ID242" s="120"/>
      <c r="IE242" s="120"/>
      <c r="IF242" s="120"/>
      <c r="IG242" s="120"/>
      <c r="IH242" s="120"/>
      <c r="II242" s="120"/>
      <c r="IJ242" s="120"/>
      <c r="IK242" s="120"/>
      <c r="IL242" s="120"/>
      <c r="IM242" s="120"/>
      <c r="IN242" s="120"/>
      <c r="IO242" s="120"/>
      <c r="IP242" s="120"/>
      <c r="IQ242" s="120"/>
      <c r="IR242" s="120"/>
      <c r="IS242" s="120"/>
      <c r="IT242" s="120"/>
      <c r="IU242" s="120"/>
      <c r="IV242" s="120"/>
      <c r="IW242" s="120"/>
      <c r="IX242" s="120"/>
      <c r="IY242" s="120"/>
      <c r="IZ242" s="120"/>
      <c r="JA242" s="120"/>
      <c r="JB242" s="120"/>
      <c r="JC242" s="120"/>
      <c r="JD242" s="120"/>
      <c r="JE242" s="120"/>
      <c r="JF242" s="120"/>
      <c r="JG242" s="120"/>
      <c r="JH242" s="120"/>
      <c r="JI242" s="120"/>
      <c r="JJ242" s="120"/>
      <c r="JK242" s="120"/>
      <c r="JL242" s="120"/>
      <c r="JM242" s="120"/>
      <c r="JN242" s="120"/>
      <c r="JO242" s="120"/>
      <c r="JP242" s="120"/>
      <c r="JQ242" s="120"/>
      <c r="JR242" s="120"/>
      <c r="JS242" s="120"/>
      <c r="JT242" s="120"/>
      <c r="JU242" s="120"/>
      <c r="JV242" s="120"/>
      <c r="JW242" s="120"/>
      <c r="JX242" s="120"/>
      <c r="JY242" s="120"/>
      <c r="JZ242" s="120"/>
      <c r="KA242" s="120"/>
      <c r="KB242" s="120"/>
      <c r="KC242" s="120"/>
      <c r="KD242" s="120"/>
      <c r="KE242" s="120"/>
      <c r="KF242" s="120"/>
      <c r="KG242" s="120"/>
      <c r="KH242" s="120"/>
      <c r="KI242" s="120"/>
      <c r="KJ242" s="120"/>
      <c r="KK242" s="120"/>
      <c r="KL242" s="120"/>
      <c r="KM242" s="120"/>
      <c r="KN242" s="120"/>
      <c r="KO242" s="120"/>
      <c r="KP242" s="120"/>
      <c r="KQ242" s="120"/>
      <c r="KR242" s="120"/>
      <c r="KS242" s="120"/>
      <c r="KT242" s="120"/>
      <c r="KU242" s="120"/>
      <c r="KV242" s="120"/>
      <c r="KW242" s="120"/>
      <c r="KX242" s="120"/>
      <c r="KY242" s="120"/>
      <c r="KZ242" s="120"/>
      <c r="LA242" s="120"/>
      <c r="LB242" s="120"/>
      <c r="LC242" s="120"/>
      <c r="LD242" s="120"/>
      <c r="LE242" s="120"/>
      <c r="LF242" s="120"/>
      <c r="LG242" s="120"/>
      <c r="LH242" s="120"/>
      <c r="LI242" s="120"/>
      <c r="LJ242" s="120"/>
      <c r="LK242" s="120"/>
      <c r="LL242" s="120"/>
      <c r="LM242" s="120"/>
      <c r="LN242" s="120"/>
      <c r="LO242" s="120"/>
      <c r="LP242" s="120"/>
      <c r="LQ242" s="120"/>
      <c r="LR242" s="120"/>
      <c r="LS242" s="120"/>
      <c r="LT242" s="120"/>
      <c r="LU242" s="120"/>
      <c r="LV242" s="120"/>
      <c r="LW242" s="120"/>
      <c r="LX242" s="120"/>
      <c r="LY242" s="120"/>
      <c r="LZ242" s="120"/>
      <c r="MA242" s="120"/>
      <c r="MB242" s="120"/>
      <c r="MC242" s="120"/>
      <c r="MD242" s="120"/>
      <c r="ME242" s="120"/>
      <c r="MF242" s="120"/>
      <c r="MG242" s="120"/>
      <c r="MH242" s="120"/>
      <c r="MI242" s="120"/>
      <c r="MJ242" s="120"/>
      <c r="MK242" s="120"/>
      <c r="ML242" s="120"/>
      <c r="MM242" s="120"/>
      <c r="MN242" s="120"/>
      <c r="MO242" s="120"/>
      <c r="MP242" s="120"/>
      <c r="MQ242" s="120"/>
      <c r="MR242" s="120"/>
      <c r="MS242" s="120"/>
      <c r="MT242" s="120"/>
      <c r="MU242" s="120"/>
      <c r="MV242" s="120"/>
      <c r="MW242" s="120"/>
      <c r="MX242" s="120"/>
      <c r="MY242" s="120"/>
      <c r="MZ242" s="120"/>
      <c r="NA242" s="120"/>
      <c r="NB242" s="120"/>
      <c r="NC242" s="120"/>
      <c r="ND242" s="120"/>
      <c r="NE242" s="120"/>
      <c r="NF242" s="120"/>
      <c r="NG242" s="120"/>
      <c r="NH242" s="120"/>
      <c r="NI242" s="120"/>
      <c r="NJ242" s="120"/>
      <c r="NK242" s="120"/>
      <c r="NL242" s="120"/>
      <c r="NM242" s="120"/>
      <c r="NN242" s="120"/>
      <c r="NO242" s="120"/>
      <c r="NP242" s="120"/>
      <c r="NQ242" s="120"/>
      <c r="NR242" s="120"/>
      <c r="NS242" s="120"/>
      <c r="NT242" s="120"/>
      <c r="NU242" s="120"/>
      <c r="NV242" s="120"/>
      <c r="NW242" s="120"/>
      <c r="NX242" s="120"/>
      <c r="NY242" s="120"/>
      <c r="NZ242" s="120"/>
      <c r="OA242" s="120"/>
      <c r="OB242" s="120"/>
      <c r="OC242" s="120"/>
      <c r="OD242" s="120"/>
      <c r="OE242" s="120"/>
      <c r="OF242" s="120"/>
      <c r="OG242" s="120"/>
      <c r="OH242" s="120"/>
      <c r="OI242" s="120"/>
      <c r="OJ242" s="120"/>
      <c r="OK242" s="120"/>
      <c r="OL242" s="120"/>
      <c r="OM242" s="120"/>
      <c r="ON242" s="120"/>
      <c r="OO242" s="120"/>
      <c r="OP242" s="120"/>
      <c r="OQ242" s="120"/>
      <c r="OR242" s="120"/>
      <c r="OS242" s="120"/>
      <c r="OT242" s="120"/>
      <c r="OU242" s="120"/>
      <c r="OV242" s="120"/>
      <c r="OW242" s="120"/>
      <c r="OX242" s="120"/>
      <c r="OY242" s="120"/>
      <c r="OZ242" s="120"/>
      <c r="PA242" s="120"/>
      <c r="PB242" s="120"/>
      <c r="PC242" s="120"/>
      <c r="PD242" s="120"/>
      <c r="PE242" s="120"/>
      <c r="PF242" s="120"/>
      <c r="PG242" s="120"/>
      <c r="PH242" s="120"/>
      <c r="PI242" s="120"/>
      <c r="PJ242" s="120"/>
      <c r="PK242" s="120"/>
      <c r="PL242" s="120"/>
      <c r="PM242" s="120"/>
      <c r="PN242" s="120"/>
      <c r="PO242" s="120"/>
      <c r="PP242" s="120"/>
      <c r="PQ242" s="120"/>
      <c r="PR242" s="120"/>
      <c r="PS242" s="120"/>
      <c r="PT242" s="120"/>
      <c r="PU242" s="120"/>
      <c r="PV242" s="120"/>
      <c r="PW242" s="120"/>
      <c r="PX242" s="120"/>
      <c r="PY242" s="120"/>
      <c r="PZ242" s="120"/>
      <c r="QA242" s="120"/>
      <c r="QB242" s="120"/>
      <c r="QC242" s="120"/>
      <c r="QD242" s="120"/>
      <c r="QE242" s="120"/>
      <c r="QF242" s="120"/>
      <c r="QG242" s="120"/>
      <c r="QH242" s="120"/>
      <c r="QI242" s="120"/>
      <c r="QJ242" s="120"/>
      <c r="QK242" s="120"/>
      <c r="QL242" s="120"/>
      <c r="QM242" s="120"/>
      <c r="QN242" s="120"/>
      <c r="QO242" s="120"/>
      <c r="QP242" s="120"/>
      <c r="QQ242" s="120"/>
      <c r="QR242" s="120"/>
      <c r="QS242" s="120"/>
      <c r="QT242" s="120"/>
      <c r="QU242" s="120"/>
      <c r="QV242" s="120"/>
      <c r="QW242" s="120"/>
      <c r="QX242" s="120"/>
      <c r="QY242" s="120"/>
      <c r="QZ242" s="120"/>
      <c r="RA242" s="120"/>
      <c r="RB242" s="120"/>
      <c r="RC242" s="120"/>
      <c r="RD242" s="120"/>
      <c r="RE242" s="120"/>
      <c r="RF242" s="120"/>
      <c r="RG242" s="120"/>
      <c r="RH242" s="120"/>
      <c r="RI242" s="120"/>
      <c r="RJ242" s="120"/>
      <c r="RK242" s="120"/>
      <c r="RL242" s="120"/>
      <c r="RM242" s="120"/>
      <c r="RN242" s="120"/>
      <c r="RO242" s="120"/>
      <c r="RP242" s="120"/>
      <c r="RQ242" s="120"/>
      <c r="RR242" s="120"/>
      <c r="RS242" s="120"/>
      <c r="RT242" s="120"/>
      <c r="RU242" s="120"/>
      <c r="RV242" s="120"/>
      <c r="RW242" s="120"/>
      <c r="RX242" s="120"/>
      <c r="RY242" s="120"/>
      <c r="RZ242" s="120"/>
      <c r="SA242" s="120"/>
      <c r="SB242" s="120"/>
      <c r="SC242" s="120"/>
      <c r="SD242" s="120"/>
      <c r="SE242" s="120"/>
      <c r="SF242" s="120"/>
      <c r="SG242" s="120"/>
      <c r="SH242" s="120"/>
      <c r="SI242" s="120"/>
      <c r="SJ242" s="120"/>
      <c r="SK242" s="120"/>
      <c r="SL242" s="120"/>
      <c r="SM242" s="120"/>
      <c r="SN242" s="120"/>
      <c r="SO242" s="120"/>
      <c r="SP242" s="120"/>
      <c r="SQ242" s="120"/>
      <c r="SR242" s="120"/>
      <c r="SS242" s="120"/>
      <c r="ST242" s="120"/>
      <c r="SU242" s="120"/>
      <c r="SV242" s="120"/>
      <c r="SW242" s="120"/>
      <c r="SX242" s="120"/>
      <c r="SY242" s="120"/>
      <c r="SZ242" s="120"/>
      <c r="TA242" s="120"/>
      <c r="TB242" s="120"/>
      <c r="TC242" s="120"/>
      <c r="TD242" s="120"/>
      <c r="TE242" s="120"/>
      <c r="TF242" s="120"/>
      <c r="TG242" s="120"/>
      <c r="TH242" s="120"/>
      <c r="TI242" s="120"/>
      <c r="TJ242" s="120"/>
      <c r="TK242" s="120"/>
      <c r="TL242" s="120"/>
      <c r="TM242" s="120"/>
      <c r="TN242" s="120"/>
      <c r="TO242" s="120"/>
      <c r="TP242" s="120"/>
      <c r="TQ242" s="120"/>
      <c r="TR242" s="120"/>
      <c r="TS242" s="120"/>
      <c r="TT242" s="120"/>
      <c r="TU242" s="120"/>
      <c r="TV242" s="120"/>
      <c r="TW242" s="120"/>
      <c r="TX242" s="120"/>
      <c r="TY242" s="120"/>
      <c r="TZ242" s="120"/>
      <c r="UA242" s="120"/>
      <c r="UB242" s="120"/>
      <c r="UC242" s="120"/>
      <c r="UD242" s="120"/>
      <c r="UE242" s="120"/>
      <c r="UF242" s="120"/>
      <c r="UG242" s="120"/>
    </row>
    <row r="243" spans="1:553" x14ac:dyDescent="0.25">
      <c r="A243" s="260"/>
      <c r="GC243" s="120"/>
      <c r="GD243" s="120"/>
      <c r="GE243" s="120"/>
      <c r="GF243" s="120"/>
      <c r="GG243" s="120"/>
      <c r="GH243" s="120"/>
      <c r="GI243" s="120"/>
      <c r="GJ243" s="120"/>
      <c r="GK243" s="120"/>
      <c r="GL243" s="120"/>
      <c r="GM243" s="120"/>
      <c r="GN243" s="120"/>
      <c r="GO243" s="120"/>
      <c r="GP243" s="120"/>
      <c r="GQ243" s="120"/>
      <c r="GR243" s="120"/>
      <c r="GS243" s="120"/>
      <c r="GT243" s="120"/>
      <c r="GU243" s="120"/>
      <c r="GV243" s="120"/>
      <c r="GW243" s="120"/>
      <c r="GX243" s="120"/>
      <c r="GY243" s="120"/>
      <c r="GZ243" s="120"/>
      <c r="HA243" s="120"/>
      <c r="HB243" s="120"/>
      <c r="HC243" s="120"/>
      <c r="HD243" s="120"/>
      <c r="HE243" s="120"/>
      <c r="HF243" s="120"/>
      <c r="HG243" s="120"/>
      <c r="HH243" s="120"/>
      <c r="HI243" s="120"/>
      <c r="HJ243" s="120"/>
      <c r="HK243" s="120"/>
      <c r="HL243" s="120"/>
      <c r="HM243" s="120"/>
      <c r="HN243" s="120"/>
      <c r="HO243" s="120"/>
      <c r="HP243" s="120"/>
      <c r="HQ243" s="120"/>
      <c r="HR243" s="120"/>
      <c r="HS243" s="120"/>
      <c r="HT243" s="120"/>
      <c r="HU243" s="120"/>
      <c r="HV243" s="120"/>
      <c r="HW243" s="120"/>
      <c r="HX243" s="120"/>
      <c r="HY243" s="120"/>
      <c r="HZ243" s="120"/>
      <c r="IA243" s="120"/>
      <c r="IB243" s="120"/>
      <c r="IC243" s="120"/>
      <c r="ID243" s="120"/>
      <c r="IE243" s="120"/>
      <c r="IF243" s="120"/>
      <c r="IG243" s="120"/>
      <c r="IH243" s="120"/>
      <c r="II243" s="120"/>
      <c r="IJ243" s="120"/>
      <c r="IK243" s="120"/>
      <c r="IL243" s="120"/>
      <c r="IM243" s="120"/>
      <c r="IN243" s="120"/>
      <c r="IO243" s="120"/>
      <c r="IP243" s="120"/>
      <c r="IQ243" s="120"/>
      <c r="IR243" s="120"/>
      <c r="IS243" s="120"/>
      <c r="IT243" s="120"/>
      <c r="IU243" s="120"/>
      <c r="IV243" s="120"/>
      <c r="IW243" s="120"/>
      <c r="IX243" s="120"/>
      <c r="IY243" s="120"/>
      <c r="IZ243" s="120"/>
      <c r="JA243" s="120"/>
      <c r="JB243" s="120"/>
      <c r="JC243" s="120"/>
      <c r="JD243" s="120"/>
      <c r="JE243" s="120"/>
      <c r="JF243" s="120"/>
      <c r="JG243" s="120"/>
      <c r="JH243" s="120"/>
      <c r="JI243" s="120"/>
      <c r="JJ243" s="120"/>
      <c r="JK243" s="120"/>
      <c r="JL243" s="120"/>
      <c r="JM243" s="120"/>
      <c r="JN243" s="120"/>
      <c r="JO243" s="120"/>
      <c r="JP243" s="120"/>
      <c r="JQ243" s="120"/>
      <c r="JR243" s="120"/>
      <c r="JS243" s="120"/>
      <c r="JT243" s="120"/>
      <c r="JU243" s="120"/>
      <c r="JV243" s="120"/>
      <c r="JW243" s="120"/>
      <c r="JX243" s="120"/>
      <c r="JY243" s="120"/>
      <c r="JZ243" s="120"/>
      <c r="KA243" s="120"/>
      <c r="KB243" s="120"/>
      <c r="KC243" s="120"/>
      <c r="KD243" s="120"/>
      <c r="KE243" s="120"/>
      <c r="KF243" s="120"/>
      <c r="KG243" s="120"/>
      <c r="KH243" s="120"/>
      <c r="KI243" s="120"/>
      <c r="KJ243" s="120"/>
      <c r="KK243" s="120"/>
      <c r="KL243" s="120"/>
      <c r="KM243" s="120"/>
      <c r="KN243" s="120"/>
      <c r="KO243" s="120"/>
      <c r="KP243" s="120"/>
      <c r="KQ243" s="120"/>
      <c r="KR243" s="120"/>
      <c r="KS243" s="120"/>
      <c r="KT243" s="120"/>
      <c r="KU243" s="120"/>
      <c r="KV243" s="120"/>
      <c r="KW243" s="120"/>
      <c r="KX243" s="120"/>
      <c r="KY243" s="120"/>
      <c r="KZ243" s="120"/>
      <c r="LA243" s="120"/>
      <c r="LB243" s="120"/>
      <c r="LC243" s="120"/>
      <c r="LD243" s="120"/>
      <c r="LE243" s="120"/>
      <c r="LF243" s="120"/>
      <c r="LG243" s="120"/>
      <c r="LH243" s="120"/>
      <c r="LI243" s="120"/>
      <c r="LJ243" s="120"/>
      <c r="LK243" s="120"/>
      <c r="LL243" s="120"/>
      <c r="LM243" s="120"/>
      <c r="LN243" s="120"/>
      <c r="LO243" s="120"/>
      <c r="LP243" s="120"/>
      <c r="LQ243" s="120"/>
      <c r="LR243" s="120"/>
      <c r="LS243" s="120"/>
      <c r="LT243" s="120"/>
      <c r="LU243" s="120"/>
      <c r="LV243" s="120"/>
      <c r="LW243" s="120"/>
      <c r="LX243" s="120"/>
      <c r="LY243" s="120"/>
      <c r="LZ243" s="120"/>
      <c r="MA243" s="120"/>
      <c r="MB243" s="120"/>
      <c r="MC243" s="120"/>
      <c r="MD243" s="120"/>
      <c r="ME243" s="120"/>
      <c r="MF243" s="120"/>
      <c r="MG243" s="120"/>
      <c r="MH243" s="120"/>
      <c r="MI243" s="120"/>
      <c r="MJ243" s="120"/>
      <c r="MK243" s="120"/>
      <c r="ML243" s="120"/>
      <c r="MM243" s="120"/>
      <c r="MN243" s="120"/>
      <c r="MO243" s="120"/>
      <c r="MP243" s="120"/>
      <c r="MQ243" s="120"/>
      <c r="MR243" s="120"/>
      <c r="MS243" s="120"/>
      <c r="MT243" s="120"/>
      <c r="MU243" s="120"/>
      <c r="MV243" s="120"/>
      <c r="MW243" s="120"/>
      <c r="MX243" s="120"/>
      <c r="MY243" s="120"/>
      <c r="MZ243" s="120"/>
      <c r="NA243" s="120"/>
      <c r="NB243" s="120"/>
      <c r="NC243" s="120"/>
      <c r="ND243" s="120"/>
      <c r="NE243" s="120"/>
      <c r="NF243" s="120"/>
      <c r="NG243" s="120"/>
      <c r="NH243" s="120"/>
      <c r="NI243" s="120"/>
      <c r="NJ243" s="120"/>
      <c r="NK243" s="120"/>
      <c r="NL243" s="120"/>
      <c r="NM243" s="120"/>
      <c r="NN243" s="120"/>
      <c r="NO243" s="120"/>
      <c r="NP243" s="120"/>
      <c r="NQ243" s="120"/>
      <c r="NR243" s="120"/>
      <c r="NS243" s="120"/>
      <c r="NT243" s="120"/>
      <c r="NU243" s="120"/>
      <c r="NV243" s="120"/>
      <c r="NW243" s="120"/>
      <c r="NX243" s="120"/>
      <c r="NY243" s="120"/>
      <c r="NZ243" s="120"/>
      <c r="OA243" s="120"/>
      <c r="OB243" s="120"/>
      <c r="OC243" s="120"/>
      <c r="OD243" s="120"/>
      <c r="OE243" s="120"/>
      <c r="OF243" s="120"/>
      <c r="OG243" s="120"/>
      <c r="OH243" s="120"/>
      <c r="OI243" s="120"/>
      <c r="OJ243" s="120"/>
      <c r="OK243" s="120"/>
      <c r="OL243" s="120"/>
      <c r="OM243" s="120"/>
      <c r="ON243" s="120"/>
      <c r="OO243" s="120"/>
      <c r="OP243" s="120"/>
      <c r="OQ243" s="120"/>
      <c r="OR243" s="120"/>
      <c r="OS243" s="120"/>
      <c r="OT243" s="120"/>
      <c r="OU243" s="120"/>
      <c r="OV243" s="120"/>
      <c r="OW243" s="120"/>
      <c r="OX243" s="120"/>
      <c r="OY243" s="120"/>
      <c r="OZ243" s="120"/>
      <c r="PA243" s="120"/>
      <c r="PB243" s="120"/>
      <c r="PC243" s="120"/>
      <c r="PD243" s="120"/>
      <c r="PE243" s="120"/>
      <c r="PF243" s="120"/>
      <c r="PG243" s="120"/>
      <c r="PH243" s="120"/>
      <c r="PI243" s="120"/>
      <c r="PJ243" s="120"/>
      <c r="PK243" s="120"/>
      <c r="PL243" s="120"/>
      <c r="PM243" s="120"/>
      <c r="PN243" s="120"/>
      <c r="PO243" s="120"/>
      <c r="PP243" s="120"/>
      <c r="PQ243" s="120"/>
      <c r="PR243" s="120"/>
      <c r="PS243" s="120"/>
      <c r="PT243" s="120"/>
      <c r="PU243" s="120"/>
      <c r="PV243" s="120"/>
      <c r="PW243" s="120"/>
      <c r="PX243" s="120"/>
      <c r="PY243" s="120"/>
      <c r="PZ243" s="120"/>
      <c r="QA243" s="120"/>
      <c r="QB243" s="120"/>
      <c r="QC243" s="120"/>
      <c r="QD243" s="120"/>
      <c r="QE243" s="120"/>
      <c r="QF243" s="120"/>
      <c r="QG243" s="120"/>
      <c r="QH243" s="120"/>
      <c r="QI243" s="120"/>
      <c r="QJ243" s="120"/>
      <c r="QK243" s="120"/>
      <c r="QL243" s="120"/>
      <c r="QM243" s="120"/>
      <c r="QN243" s="120"/>
      <c r="QO243" s="120"/>
      <c r="QP243" s="120"/>
      <c r="QQ243" s="120"/>
      <c r="QR243" s="120"/>
      <c r="QS243" s="120"/>
      <c r="QT243" s="120"/>
      <c r="QU243" s="120"/>
      <c r="QV243" s="120"/>
      <c r="QW243" s="120"/>
      <c r="QX243" s="120"/>
      <c r="QY243" s="120"/>
      <c r="QZ243" s="120"/>
      <c r="RA243" s="120"/>
      <c r="RB243" s="120"/>
      <c r="RC243" s="120"/>
      <c r="RD243" s="120"/>
      <c r="RE243" s="120"/>
      <c r="RF243" s="120"/>
      <c r="RG243" s="120"/>
      <c r="RH243" s="120"/>
      <c r="RI243" s="120"/>
      <c r="RJ243" s="120"/>
      <c r="RK243" s="120"/>
      <c r="RL243" s="120"/>
      <c r="RM243" s="120"/>
      <c r="RN243" s="120"/>
      <c r="RO243" s="120"/>
      <c r="RP243" s="120"/>
      <c r="RQ243" s="120"/>
      <c r="RR243" s="120"/>
      <c r="RS243" s="120"/>
      <c r="RT243" s="120"/>
      <c r="RU243" s="120"/>
      <c r="RV243" s="120"/>
      <c r="RW243" s="120"/>
      <c r="RX243" s="120"/>
      <c r="RY243" s="120"/>
      <c r="RZ243" s="120"/>
      <c r="SA243" s="120"/>
      <c r="SB243" s="120"/>
      <c r="SC243" s="120"/>
      <c r="SD243" s="120"/>
      <c r="SE243" s="120"/>
      <c r="SF243" s="120"/>
      <c r="SG243" s="120"/>
      <c r="SH243" s="120"/>
      <c r="SI243" s="120"/>
      <c r="SJ243" s="120"/>
      <c r="SK243" s="120"/>
      <c r="SL243" s="120"/>
      <c r="SM243" s="120"/>
      <c r="SN243" s="120"/>
      <c r="SO243" s="120"/>
      <c r="SP243" s="120"/>
      <c r="SQ243" s="120"/>
      <c r="SR243" s="120"/>
      <c r="SS243" s="120"/>
      <c r="ST243" s="120"/>
      <c r="SU243" s="120"/>
      <c r="SV243" s="120"/>
      <c r="SW243" s="120"/>
      <c r="SX243" s="120"/>
      <c r="SY243" s="120"/>
      <c r="SZ243" s="120"/>
      <c r="TA243" s="120"/>
      <c r="TB243" s="120"/>
      <c r="TC243" s="120"/>
      <c r="TD243" s="120"/>
      <c r="TE243" s="120"/>
      <c r="TF243" s="120"/>
      <c r="TG243" s="120"/>
      <c r="TH243" s="120"/>
      <c r="TI243" s="120"/>
      <c r="TJ243" s="120"/>
      <c r="TK243" s="120"/>
      <c r="TL243" s="120"/>
      <c r="TM243" s="120"/>
      <c r="TN243" s="120"/>
      <c r="TO243" s="120"/>
      <c r="TP243" s="120"/>
      <c r="TQ243" s="120"/>
      <c r="TR243" s="120"/>
      <c r="TS243" s="120"/>
      <c r="TT243" s="120"/>
      <c r="TU243" s="120"/>
      <c r="TV243" s="120"/>
      <c r="TW243" s="120"/>
      <c r="TX243" s="120"/>
      <c r="TY243" s="120"/>
      <c r="TZ243" s="120"/>
      <c r="UA243" s="120"/>
      <c r="UB243" s="120"/>
      <c r="UC243" s="120"/>
      <c r="UD243" s="120"/>
      <c r="UE243" s="120"/>
      <c r="UF243" s="120"/>
      <c r="UG243" s="120"/>
    </row>
    <row r="244" spans="1:553" x14ac:dyDescent="0.25">
      <c r="A244" s="260"/>
      <c r="GC244" s="120"/>
      <c r="GD244" s="120"/>
      <c r="GE244" s="120"/>
      <c r="GF244" s="120"/>
      <c r="GG244" s="120"/>
      <c r="GH244" s="120"/>
      <c r="GI244" s="120"/>
      <c r="GJ244" s="120"/>
      <c r="GK244" s="120"/>
      <c r="GL244" s="120"/>
      <c r="GM244" s="120"/>
      <c r="GN244" s="120"/>
      <c r="GO244" s="120"/>
      <c r="GP244" s="120"/>
      <c r="GQ244" s="120"/>
      <c r="GR244" s="120"/>
      <c r="GS244" s="120"/>
      <c r="GT244" s="120"/>
      <c r="GU244" s="120"/>
      <c r="GV244" s="120"/>
      <c r="GW244" s="120"/>
      <c r="GX244" s="120"/>
      <c r="GY244" s="120"/>
      <c r="GZ244" s="120"/>
      <c r="HA244" s="120"/>
      <c r="HB244" s="120"/>
      <c r="HC244" s="120"/>
      <c r="HD244" s="120"/>
      <c r="HE244" s="120"/>
      <c r="HF244" s="120"/>
      <c r="HG244" s="120"/>
      <c r="HH244" s="120"/>
      <c r="HI244" s="120"/>
      <c r="HJ244" s="120"/>
      <c r="HK244" s="120"/>
      <c r="HL244" s="120"/>
      <c r="HM244" s="120"/>
      <c r="HN244" s="120"/>
      <c r="HO244" s="120"/>
      <c r="HP244" s="120"/>
      <c r="HQ244" s="120"/>
      <c r="HR244" s="120"/>
      <c r="HS244" s="120"/>
      <c r="HT244" s="120"/>
      <c r="HU244" s="120"/>
      <c r="HV244" s="120"/>
      <c r="HW244" s="120"/>
      <c r="HX244" s="120"/>
      <c r="HY244" s="120"/>
      <c r="HZ244" s="120"/>
      <c r="IA244" s="120"/>
      <c r="IB244" s="120"/>
      <c r="IC244" s="120"/>
      <c r="ID244" s="120"/>
      <c r="IE244" s="120"/>
      <c r="IF244" s="120"/>
      <c r="IG244" s="120"/>
      <c r="IH244" s="120"/>
      <c r="II244" s="120"/>
      <c r="IJ244" s="120"/>
      <c r="IK244" s="120"/>
      <c r="IL244" s="120"/>
      <c r="IM244" s="120"/>
      <c r="IN244" s="120"/>
      <c r="IO244" s="120"/>
      <c r="IP244" s="120"/>
      <c r="IQ244" s="120"/>
      <c r="IR244" s="120"/>
      <c r="IS244" s="120"/>
      <c r="IT244" s="120"/>
      <c r="IU244" s="120"/>
      <c r="IV244" s="120"/>
      <c r="IW244" s="120"/>
      <c r="IX244" s="120"/>
      <c r="IY244" s="120"/>
      <c r="IZ244" s="120"/>
      <c r="JA244" s="120"/>
      <c r="JB244" s="120"/>
      <c r="JC244" s="120"/>
      <c r="JD244" s="120"/>
      <c r="JE244" s="120"/>
      <c r="JF244" s="120"/>
      <c r="JG244" s="120"/>
      <c r="JH244" s="120"/>
      <c r="JI244" s="120"/>
      <c r="JJ244" s="120"/>
      <c r="JK244" s="120"/>
      <c r="JL244" s="120"/>
      <c r="JM244" s="120"/>
      <c r="JN244" s="120"/>
      <c r="JO244" s="120"/>
      <c r="JP244" s="120"/>
      <c r="JQ244" s="120"/>
      <c r="JR244" s="120"/>
      <c r="JS244" s="120"/>
      <c r="JT244" s="120"/>
      <c r="JU244" s="120"/>
      <c r="JV244" s="120"/>
      <c r="JW244" s="120"/>
      <c r="JX244" s="120"/>
      <c r="JY244" s="120"/>
      <c r="JZ244" s="120"/>
      <c r="KA244" s="120"/>
      <c r="KB244" s="120"/>
      <c r="KC244" s="120"/>
      <c r="KD244" s="120"/>
      <c r="KE244" s="120"/>
      <c r="KF244" s="120"/>
      <c r="KG244" s="120"/>
      <c r="KH244" s="120"/>
      <c r="KI244" s="120"/>
      <c r="KJ244" s="120"/>
      <c r="KK244" s="120"/>
      <c r="KL244" s="120"/>
      <c r="KM244" s="120"/>
      <c r="KN244" s="120"/>
      <c r="KO244" s="120"/>
      <c r="KP244" s="120"/>
      <c r="KQ244" s="120"/>
      <c r="KR244" s="120"/>
      <c r="KS244" s="120"/>
      <c r="KT244" s="120"/>
      <c r="KU244" s="120"/>
      <c r="KV244" s="120"/>
      <c r="KW244" s="120"/>
      <c r="KX244" s="120"/>
      <c r="KY244" s="120"/>
      <c r="KZ244" s="120"/>
      <c r="LA244" s="120"/>
      <c r="LB244" s="120"/>
      <c r="LC244" s="120"/>
      <c r="LD244" s="120"/>
      <c r="LE244" s="120"/>
      <c r="LF244" s="120"/>
      <c r="LG244" s="120"/>
      <c r="LH244" s="120"/>
      <c r="LI244" s="120"/>
      <c r="LJ244" s="120"/>
      <c r="LK244" s="120"/>
      <c r="LL244" s="120"/>
      <c r="LM244" s="120"/>
      <c r="LN244" s="120"/>
      <c r="LO244" s="120"/>
      <c r="LP244" s="120"/>
      <c r="LQ244" s="120"/>
      <c r="LR244" s="120"/>
      <c r="LS244" s="120"/>
      <c r="LT244" s="120"/>
      <c r="LU244" s="120"/>
      <c r="LV244" s="120"/>
      <c r="LW244" s="120"/>
      <c r="LX244" s="120"/>
      <c r="LY244" s="120"/>
      <c r="LZ244" s="120"/>
      <c r="MA244" s="120"/>
      <c r="MB244" s="120"/>
      <c r="MC244" s="120"/>
      <c r="MD244" s="120"/>
      <c r="ME244" s="120"/>
      <c r="MF244" s="120"/>
      <c r="MG244" s="120"/>
      <c r="MH244" s="120"/>
      <c r="MI244" s="120"/>
      <c r="MJ244" s="120"/>
      <c r="MK244" s="120"/>
      <c r="ML244" s="120"/>
      <c r="MM244" s="120"/>
      <c r="MN244" s="120"/>
      <c r="MO244" s="120"/>
      <c r="MP244" s="120"/>
      <c r="MQ244" s="120"/>
      <c r="MR244" s="120"/>
      <c r="MS244" s="120"/>
      <c r="MT244" s="120"/>
      <c r="MU244" s="120"/>
      <c r="MV244" s="120"/>
      <c r="MW244" s="120"/>
      <c r="MX244" s="120"/>
      <c r="MY244" s="120"/>
      <c r="MZ244" s="120"/>
      <c r="NA244" s="120"/>
      <c r="NB244" s="120"/>
      <c r="NC244" s="120"/>
      <c r="ND244" s="120"/>
      <c r="NE244" s="120"/>
      <c r="NF244" s="120"/>
      <c r="NG244" s="120"/>
      <c r="NH244" s="120"/>
      <c r="NI244" s="120"/>
      <c r="NJ244" s="120"/>
      <c r="NK244" s="120"/>
      <c r="NL244" s="120"/>
      <c r="NM244" s="120"/>
      <c r="NN244" s="120"/>
      <c r="NO244" s="120"/>
      <c r="NP244" s="120"/>
      <c r="NQ244" s="120"/>
      <c r="NR244" s="120"/>
      <c r="NS244" s="120"/>
      <c r="NT244" s="120"/>
      <c r="NU244" s="120"/>
      <c r="NV244" s="120"/>
      <c r="NW244" s="120"/>
      <c r="NX244" s="120"/>
      <c r="NY244" s="120"/>
      <c r="NZ244" s="120"/>
      <c r="OA244" s="120"/>
      <c r="OB244" s="120"/>
      <c r="OC244" s="120"/>
      <c r="OD244" s="120"/>
      <c r="OE244" s="120"/>
      <c r="OF244" s="120"/>
      <c r="OG244" s="120"/>
      <c r="OH244" s="120"/>
      <c r="OI244" s="120"/>
      <c r="OJ244" s="120"/>
      <c r="OK244" s="120"/>
      <c r="OL244" s="120"/>
      <c r="OM244" s="120"/>
      <c r="ON244" s="120"/>
      <c r="OO244" s="120"/>
      <c r="OP244" s="120"/>
      <c r="OQ244" s="120"/>
      <c r="OR244" s="120"/>
      <c r="OS244" s="120"/>
      <c r="OT244" s="120"/>
      <c r="OU244" s="120"/>
      <c r="OV244" s="120"/>
      <c r="OW244" s="120"/>
      <c r="OX244" s="120"/>
      <c r="OY244" s="120"/>
      <c r="OZ244" s="120"/>
      <c r="PA244" s="120"/>
      <c r="PB244" s="120"/>
      <c r="PC244" s="120"/>
      <c r="PD244" s="120"/>
      <c r="PE244" s="120"/>
      <c r="PF244" s="120"/>
      <c r="PG244" s="120"/>
      <c r="PH244" s="120"/>
      <c r="PI244" s="120"/>
      <c r="PJ244" s="120"/>
      <c r="PK244" s="120"/>
      <c r="PL244" s="120"/>
      <c r="PM244" s="120"/>
      <c r="PN244" s="120"/>
      <c r="PO244" s="120"/>
      <c r="PP244" s="120"/>
      <c r="PQ244" s="120"/>
      <c r="PR244" s="120"/>
      <c r="PS244" s="120"/>
      <c r="PT244" s="120"/>
      <c r="PU244" s="120"/>
      <c r="PV244" s="120"/>
      <c r="PW244" s="120"/>
      <c r="PX244" s="120"/>
      <c r="PY244" s="120"/>
      <c r="PZ244" s="120"/>
      <c r="QA244" s="120"/>
      <c r="QB244" s="120"/>
      <c r="QC244" s="120"/>
      <c r="QD244" s="120"/>
      <c r="QE244" s="120"/>
      <c r="QF244" s="120"/>
      <c r="QG244" s="120"/>
      <c r="QH244" s="120"/>
      <c r="QI244" s="120"/>
      <c r="QJ244" s="120"/>
      <c r="QK244" s="120"/>
      <c r="QL244" s="120"/>
      <c r="QM244" s="120"/>
      <c r="QN244" s="120"/>
      <c r="QO244" s="120"/>
      <c r="QP244" s="120"/>
      <c r="QQ244" s="120"/>
      <c r="QR244" s="120"/>
      <c r="QS244" s="120"/>
      <c r="QT244" s="120"/>
      <c r="QU244" s="120"/>
      <c r="QV244" s="120"/>
      <c r="QW244" s="120"/>
      <c r="QX244" s="120"/>
      <c r="QY244" s="120"/>
      <c r="QZ244" s="120"/>
      <c r="RA244" s="120"/>
      <c r="RB244" s="120"/>
      <c r="RC244" s="120"/>
      <c r="RD244" s="120"/>
      <c r="RE244" s="120"/>
      <c r="RF244" s="120"/>
      <c r="RG244" s="120"/>
      <c r="RH244" s="120"/>
      <c r="RI244" s="120"/>
      <c r="RJ244" s="120"/>
      <c r="RK244" s="120"/>
      <c r="RL244" s="120"/>
      <c r="RM244" s="120"/>
      <c r="RN244" s="120"/>
      <c r="RO244" s="120"/>
      <c r="RP244" s="120"/>
      <c r="RQ244" s="120"/>
      <c r="RR244" s="120"/>
      <c r="RS244" s="120"/>
      <c r="RT244" s="120"/>
      <c r="RU244" s="120"/>
      <c r="RV244" s="120"/>
      <c r="RW244" s="120"/>
      <c r="RX244" s="120"/>
      <c r="RY244" s="120"/>
      <c r="RZ244" s="120"/>
      <c r="SA244" s="120"/>
      <c r="SB244" s="120"/>
      <c r="SC244" s="120"/>
      <c r="SD244" s="120"/>
      <c r="SE244" s="120"/>
      <c r="SF244" s="120"/>
      <c r="SG244" s="120"/>
      <c r="SH244" s="120"/>
      <c r="SI244" s="120"/>
      <c r="SJ244" s="120"/>
      <c r="SK244" s="120"/>
      <c r="SL244" s="120"/>
      <c r="SM244" s="120"/>
      <c r="SN244" s="120"/>
      <c r="SO244" s="120"/>
      <c r="SP244" s="120"/>
      <c r="SQ244" s="120"/>
      <c r="SR244" s="120"/>
      <c r="SS244" s="120"/>
      <c r="ST244" s="120"/>
      <c r="SU244" s="120"/>
      <c r="SV244" s="120"/>
      <c r="SW244" s="120"/>
      <c r="SX244" s="120"/>
      <c r="SY244" s="120"/>
      <c r="SZ244" s="120"/>
      <c r="TA244" s="120"/>
      <c r="TB244" s="120"/>
      <c r="TC244" s="120"/>
      <c r="TD244" s="120"/>
      <c r="TE244" s="120"/>
      <c r="TF244" s="120"/>
      <c r="TG244" s="120"/>
      <c r="TH244" s="120"/>
      <c r="TI244" s="120"/>
      <c r="TJ244" s="120"/>
      <c r="TK244" s="120"/>
      <c r="TL244" s="120"/>
      <c r="TM244" s="120"/>
      <c r="TN244" s="120"/>
      <c r="TO244" s="120"/>
      <c r="TP244" s="120"/>
      <c r="TQ244" s="120"/>
      <c r="TR244" s="120"/>
      <c r="TS244" s="120"/>
      <c r="TT244" s="120"/>
      <c r="TU244" s="120"/>
      <c r="TV244" s="120"/>
      <c r="TW244" s="120"/>
      <c r="TX244" s="120"/>
      <c r="TY244" s="120"/>
      <c r="TZ244" s="120"/>
      <c r="UA244" s="120"/>
      <c r="UB244" s="120"/>
      <c r="UC244" s="120"/>
      <c r="UD244" s="120"/>
      <c r="UE244" s="120"/>
      <c r="UF244" s="120"/>
      <c r="UG244" s="120"/>
    </row>
    <row r="245" spans="1:553" x14ac:dyDescent="0.25">
      <c r="A245" s="260"/>
      <c r="B245" s="232"/>
      <c r="C245" s="232"/>
      <c r="D245" s="232"/>
      <c r="E245" s="232"/>
      <c r="F245" s="232"/>
      <c r="G245" s="232"/>
      <c r="H245" s="232"/>
      <c r="I245" s="232"/>
      <c r="J245" s="232"/>
      <c r="K245" s="232"/>
      <c r="L245" s="232"/>
      <c r="M245" s="232"/>
      <c r="N245" s="232"/>
      <c r="O245" s="232"/>
      <c r="P245" s="232"/>
      <c r="Q245" s="249"/>
      <c r="R245" s="249"/>
      <c r="S245" s="249"/>
      <c r="T245" s="249"/>
      <c r="U245" s="232"/>
      <c r="V245" s="232"/>
      <c r="W245" s="232"/>
      <c r="X245" s="232"/>
      <c r="Y245" s="232"/>
      <c r="Z245" s="232"/>
      <c r="AA245" s="222"/>
      <c r="AB245" s="232"/>
      <c r="AC245" s="232"/>
      <c r="AD245" s="232"/>
      <c r="AS245" s="232"/>
      <c r="BB245" s="232"/>
      <c r="BC245" s="264"/>
      <c r="BD245" s="264"/>
      <c r="BE245" s="232"/>
      <c r="BH245" s="264"/>
    </row>
    <row r="246" spans="1:553" x14ac:dyDescent="0.25">
      <c r="A246" s="260"/>
      <c r="B246" s="232"/>
      <c r="C246" s="232"/>
      <c r="D246" s="232"/>
      <c r="E246" s="232"/>
      <c r="F246" s="232"/>
      <c r="G246" s="232"/>
      <c r="H246" s="232"/>
      <c r="I246" s="232"/>
      <c r="J246" s="232"/>
      <c r="K246" s="232"/>
      <c r="L246" s="232"/>
      <c r="M246" s="232"/>
      <c r="N246" s="232"/>
      <c r="O246" s="232"/>
      <c r="P246" s="232"/>
      <c r="Q246" s="249"/>
      <c r="R246" s="249"/>
      <c r="S246" s="249"/>
      <c r="T246" s="249"/>
      <c r="U246" s="232"/>
      <c r="V246" s="232"/>
      <c r="W246" s="232"/>
      <c r="X246" s="232"/>
      <c r="Y246" s="232"/>
      <c r="Z246" s="232"/>
      <c r="AA246" s="222"/>
      <c r="AB246" s="232"/>
      <c r="AC246" s="232"/>
      <c r="AD246" s="232"/>
      <c r="AS246" s="232"/>
      <c r="BB246" s="232"/>
      <c r="BC246" s="264"/>
      <c r="BD246" s="264"/>
      <c r="BE246" s="232"/>
      <c r="BH246" s="264"/>
    </row>
    <row r="247" spans="1:553" x14ac:dyDescent="0.25">
      <c r="A247" s="260"/>
      <c r="B247" s="232"/>
      <c r="C247" s="232"/>
      <c r="D247" s="232"/>
      <c r="E247" s="232"/>
      <c r="F247" s="232"/>
      <c r="G247" s="232"/>
      <c r="H247" s="232"/>
      <c r="I247" s="232"/>
      <c r="J247" s="232"/>
      <c r="K247" s="232"/>
      <c r="L247" s="232"/>
      <c r="M247" s="232"/>
      <c r="N247" s="232"/>
      <c r="O247" s="232"/>
      <c r="P247" s="232"/>
      <c r="Q247" s="249"/>
      <c r="R247" s="249"/>
      <c r="S247" s="249"/>
      <c r="T247" s="249"/>
      <c r="U247" s="232"/>
      <c r="V247" s="232"/>
      <c r="W247" s="232"/>
      <c r="X247" s="232"/>
      <c r="Y247" s="232"/>
      <c r="Z247" s="232"/>
      <c r="AA247" s="222"/>
      <c r="AB247" s="232"/>
      <c r="AC247" s="232"/>
      <c r="AD247" s="232"/>
      <c r="AS247" s="232"/>
      <c r="BB247" s="232"/>
      <c r="BC247" s="264"/>
      <c r="BD247" s="264"/>
      <c r="BE247" s="232"/>
      <c r="BH247" s="264"/>
    </row>
    <row r="248" spans="1:553" x14ac:dyDescent="0.25">
      <c r="A248" s="260"/>
      <c r="B248" s="232"/>
      <c r="C248" s="232"/>
      <c r="D248" s="232"/>
      <c r="E248" s="232"/>
      <c r="F248" s="232"/>
      <c r="G248" s="232"/>
      <c r="H248" s="232"/>
      <c r="I248" s="232"/>
      <c r="J248" s="232"/>
      <c r="K248" s="232"/>
      <c r="L248" s="232"/>
      <c r="M248" s="232"/>
      <c r="N248" s="232"/>
      <c r="O248" s="232"/>
      <c r="P248" s="232"/>
      <c r="Q248" s="249"/>
      <c r="R248" s="249"/>
      <c r="S248" s="249"/>
      <c r="T248" s="249"/>
      <c r="U248" s="232"/>
      <c r="V248" s="232"/>
      <c r="W248" s="232"/>
      <c r="X248" s="232"/>
      <c r="Y248" s="232"/>
      <c r="Z248" s="232"/>
      <c r="AA248" s="222"/>
      <c r="AB248" s="232"/>
      <c r="AC248" s="232"/>
      <c r="AD248" s="232"/>
      <c r="AS248" s="232"/>
      <c r="BB248" s="232"/>
      <c r="BC248" s="264"/>
      <c r="BD248" s="264"/>
      <c r="BE248" s="232"/>
      <c r="BH248" s="264"/>
    </row>
    <row r="249" spans="1:553" x14ac:dyDescent="0.25">
      <c r="A249" s="260"/>
      <c r="B249" s="232"/>
      <c r="C249" s="232"/>
      <c r="D249" s="232"/>
      <c r="E249" s="232"/>
      <c r="F249" s="232"/>
      <c r="G249" s="232"/>
      <c r="H249" s="232"/>
      <c r="I249" s="232"/>
      <c r="J249" s="232"/>
      <c r="K249" s="232"/>
      <c r="L249" s="232"/>
      <c r="M249" s="232"/>
      <c r="N249" s="232"/>
      <c r="O249" s="232"/>
      <c r="P249" s="232"/>
      <c r="Q249" s="249"/>
      <c r="R249" s="249"/>
      <c r="S249" s="249"/>
      <c r="T249" s="249"/>
      <c r="U249" s="232"/>
      <c r="V249" s="232"/>
      <c r="W249" s="232"/>
      <c r="X249" s="232"/>
      <c r="Y249" s="232"/>
      <c r="Z249" s="232"/>
      <c r="AA249" s="222"/>
      <c r="AB249" s="232"/>
      <c r="AC249" s="232"/>
      <c r="AD249" s="232"/>
      <c r="AS249" s="232"/>
      <c r="BB249" s="232"/>
      <c r="BC249" s="264"/>
      <c r="BD249" s="264"/>
      <c r="BE249" s="232"/>
      <c r="BH249" s="264"/>
    </row>
    <row r="250" spans="1:553" x14ac:dyDescent="0.25">
      <c r="A250" s="260"/>
      <c r="B250" s="232"/>
      <c r="C250" s="232"/>
      <c r="D250" s="232"/>
      <c r="E250" s="232"/>
      <c r="F250" s="232"/>
      <c r="G250" s="232"/>
      <c r="H250" s="232"/>
      <c r="I250" s="232"/>
      <c r="J250" s="232"/>
      <c r="K250" s="232"/>
      <c r="L250" s="232"/>
      <c r="M250" s="232"/>
      <c r="N250" s="232"/>
      <c r="O250" s="232"/>
      <c r="P250" s="232"/>
      <c r="Q250" s="249"/>
      <c r="R250" s="249"/>
      <c r="S250" s="249"/>
      <c r="T250" s="249"/>
      <c r="U250" s="232"/>
      <c r="V250" s="232"/>
      <c r="W250" s="232"/>
      <c r="X250" s="232"/>
      <c r="Y250" s="232"/>
      <c r="Z250" s="232"/>
      <c r="AA250" s="222"/>
      <c r="AB250" s="232"/>
      <c r="AC250" s="232"/>
      <c r="AD250" s="232"/>
      <c r="AS250" s="232"/>
      <c r="BB250" s="232"/>
      <c r="BC250" s="264"/>
      <c r="BD250" s="264"/>
      <c r="BE250" s="232"/>
      <c r="BH250" s="264"/>
    </row>
    <row r="251" spans="1:553" x14ac:dyDescent="0.25">
      <c r="A251" s="260"/>
      <c r="B251" s="232"/>
      <c r="C251" s="232"/>
      <c r="D251" s="232"/>
      <c r="E251" s="232"/>
      <c r="F251" s="232"/>
      <c r="G251" s="232"/>
      <c r="H251" s="232"/>
      <c r="I251" s="232"/>
      <c r="J251" s="232"/>
      <c r="K251" s="232"/>
      <c r="L251" s="232"/>
      <c r="M251" s="232"/>
      <c r="N251" s="232"/>
      <c r="O251" s="232"/>
      <c r="P251" s="232"/>
      <c r="Q251" s="249"/>
      <c r="R251" s="249"/>
      <c r="S251" s="249"/>
      <c r="T251" s="249"/>
      <c r="U251" s="232"/>
      <c r="V251" s="232"/>
      <c r="W251" s="232"/>
      <c r="X251" s="232"/>
      <c r="Y251" s="232"/>
      <c r="Z251" s="232"/>
      <c r="AA251" s="222"/>
      <c r="AB251" s="232"/>
      <c r="AC251" s="232"/>
      <c r="AD251" s="232"/>
      <c r="AS251" s="232"/>
      <c r="BB251" s="232"/>
      <c r="BC251" s="264"/>
      <c r="BD251" s="264"/>
      <c r="BE251" s="232"/>
      <c r="BH251" s="264"/>
    </row>
    <row r="252" spans="1:553" x14ac:dyDescent="0.25">
      <c r="A252" s="260"/>
      <c r="B252" s="232"/>
      <c r="C252" s="232"/>
      <c r="D252" s="232"/>
      <c r="E252" s="232"/>
      <c r="F252" s="232"/>
      <c r="G252" s="232"/>
      <c r="H252" s="232"/>
      <c r="I252" s="232"/>
      <c r="J252" s="232"/>
      <c r="K252" s="232"/>
      <c r="L252" s="232"/>
      <c r="M252" s="232"/>
      <c r="N252" s="232"/>
      <c r="O252" s="232"/>
      <c r="P252" s="232"/>
      <c r="Q252" s="249"/>
      <c r="R252" s="249"/>
      <c r="S252" s="249"/>
      <c r="T252" s="249"/>
      <c r="U252" s="232"/>
      <c r="V252" s="232"/>
      <c r="W252" s="232"/>
      <c r="X252" s="232"/>
      <c r="Y252" s="232"/>
      <c r="Z252" s="232"/>
      <c r="AA252" s="222"/>
      <c r="AB252" s="232"/>
      <c r="AC252" s="232"/>
      <c r="AD252" s="232"/>
      <c r="AS252" s="232"/>
      <c r="BB252" s="232"/>
      <c r="BC252" s="264"/>
      <c r="BD252" s="264"/>
      <c r="BE252" s="232"/>
      <c r="BH252" s="264"/>
    </row>
    <row r="253" spans="1:553" x14ac:dyDescent="0.25">
      <c r="A253" s="260"/>
      <c r="B253" s="232"/>
      <c r="C253" s="232"/>
      <c r="D253" s="232"/>
      <c r="E253" s="232"/>
      <c r="F253" s="232"/>
      <c r="G253" s="232"/>
      <c r="H253" s="232"/>
      <c r="I253" s="232"/>
      <c r="J253" s="232"/>
      <c r="K253" s="232"/>
      <c r="L253" s="232"/>
      <c r="M253" s="232"/>
      <c r="N253" s="232"/>
      <c r="O253" s="232"/>
      <c r="P253" s="232"/>
      <c r="Q253" s="249"/>
      <c r="R253" s="249"/>
      <c r="S253" s="249"/>
      <c r="T253" s="249"/>
      <c r="U253" s="232"/>
      <c r="V253" s="232"/>
      <c r="W253" s="232"/>
      <c r="X253" s="232"/>
      <c r="Y253" s="232"/>
      <c r="Z253" s="232"/>
      <c r="AA253" s="222"/>
      <c r="AB253" s="232"/>
      <c r="AC253" s="232"/>
      <c r="AD253" s="232"/>
      <c r="AS253" s="232"/>
      <c r="BB253" s="232"/>
      <c r="BC253" s="264"/>
      <c r="BD253" s="264"/>
      <c r="BE253" s="232"/>
      <c r="BH253" s="264"/>
    </row>
    <row r="254" spans="1:553" x14ac:dyDescent="0.25">
      <c r="A254" s="260"/>
      <c r="B254" s="232"/>
      <c r="C254" s="232"/>
      <c r="D254" s="232"/>
      <c r="E254" s="232"/>
      <c r="F254" s="232"/>
      <c r="G254" s="232"/>
      <c r="H254" s="232"/>
      <c r="I254" s="232"/>
      <c r="J254" s="232"/>
      <c r="K254" s="232"/>
      <c r="L254" s="232"/>
      <c r="M254" s="232"/>
      <c r="N254" s="232"/>
      <c r="O254" s="232"/>
      <c r="P254" s="232"/>
      <c r="Q254" s="249"/>
      <c r="R254" s="249"/>
      <c r="S254" s="249"/>
      <c r="T254" s="249"/>
      <c r="U254" s="232"/>
      <c r="V254" s="232"/>
      <c r="W254" s="232"/>
      <c r="X254" s="232"/>
      <c r="Y254" s="232"/>
      <c r="Z254" s="232"/>
      <c r="AA254" s="222"/>
      <c r="AB254" s="232"/>
      <c r="AC254" s="232"/>
      <c r="AD254" s="232"/>
      <c r="AS254" s="232"/>
      <c r="BB254" s="232"/>
      <c r="BC254" s="264"/>
      <c r="BD254" s="264"/>
      <c r="BE254" s="232"/>
      <c r="BH254" s="264"/>
    </row>
    <row r="255" spans="1:553" x14ac:dyDescent="0.25">
      <c r="A255" s="260"/>
      <c r="B255" s="232"/>
      <c r="C255" s="232"/>
      <c r="D255" s="232"/>
      <c r="E255" s="232"/>
      <c r="F255" s="232"/>
      <c r="G255" s="232"/>
      <c r="H255" s="232"/>
      <c r="I255" s="232"/>
      <c r="J255" s="232"/>
      <c r="K255" s="232"/>
      <c r="L255" s="232"/>
      <c r="M255" s="232"/>
      <c r="N255" s="232"/>
      <c r="O255" s="232"/>
      <c r="P255" s="232"/>
      <c r="Q255" s="249"/>
      <c r="R255" s="249"/>
      <c r="S255" s="249"/>
      <c r="T255" s="249"/>
      <c r="U255" s="232"/>
      <c r="V255" s="232"/>
      <c r="W255" s="232"/>
      <c r="X255" s="232"/>
      <c r="Y255" s="232"/>
      <c r="Z255" s="232"/>
      <c r="AA255" s="222"/>
      <c r="AB255" s="232"/>
      <c r="AC255" s="232"/>
      <c r="AD255" s="232"/>
      <c r="AS255" s="232"/>
      <c r="BB255" s="232"/>
      <c r="BC255" s="264"/>
      <c r="BD255" s="264"/>
      <c r="BE255" s="232"/>
      <c r="BH255" s="264"/>
    </row>
    <row r="256" spans="1:553" x14ac:dyDescent="0.25">
      <c r="A256" s="260"/>
      <c r="B256" s="232"/>
      <c r="C256" s="232"/>
      <c r="D256" s="232"/>
      <c r="E256" s="232"/>
      <c r="F256" s="232"/>
      <c r="G256" s="232"/>
      <c r="H256" s="232"/>
      <c r="I256" s="232"/>
      <c r="J256" s="232"/>
      <c r="K256" s="232"/>
      <c r="L256" s="232"/>
      <c r="M256" s="232"/>
      <c r="N256" s="232"/>
      <c r="O256" s="232"/>
      <c r="P256" s="232"/>
      <c r="Q256" s="249"/>
      <c r="R256" s="249"/>
      <c r="S256" s="249"/>
      <c r="T256" s="249"/>
      <c r="U256" s="232"/>
      <c r="V256" s="232"/>
      <c r="W256" s="232"/>
      <c r="X256" s="232"/>
      <c r="Y256" s="232"/>
      <c r="Z256" s="232"/>
      <c r="AA256" s="222"/>
      <c r="AB256" s="232"/>
      <c r="AC256" s="232"/>
      <c r="AD256" s="232"/>
      <c r="AS256" s="232"/>
      <c r="BB256" s="232"/>
      <c r="BC256" s="264"/>
      <c r="BD256" s="264"/>
      <c r="BE256" s="232"/>
      <c r="BH256" s="264"/>
    </row>
    <row r="257" spans="1:60" x14ac:dyDescent="0.25">
      <c r="A257" s="260"/>
      <c r="B257" s="232"/>
      <c r="C257" s="232"/>
      <c r="D257" s="232"/>
      <c r="E257" s="232"/>
      <c r="F257" s="232"/>
      <c r="G257" s="232"/>
      <c r="H257" s="232"/>
      <c r="I257" s="232"/>
      <c r="J257" s="232"/>
      <c r="K257" s="232"/>
      <c r="L257" s="232"/>
      <c r="M257" s="232"/>
      <c r="N257" s="232"/>
      <c r="O257" s="232"/>
      <c r="P257" s="232"/>
      <c r="Q257" s="249"/>
      <c r="R257" s="249"/>
      <c r="S257" s="249"/>
      <c r="T257" s="249"/>
      <c r="U257" s="232"/>
      <c r="V257" s="232"/>
      <c r="W257" s="232"/>
      <c r="X257" s="232"/>
      <c r="Y257" s="232"/>
      <c r="Z257" s="232"/>
      <c r="AA257" s="222"/>
      <c r="AB257" s="232"/>
      <c r="AC257" s="232"/>
      <c r="AD257" s="232"/>
      <c r="AS257" s="232"/>
      <c r="BB257" s="232"/>
      <c r="BC257" s="264"/>
      <c r="BD257" s="264"/>
      <c r="BE257" s="232"/>
      <c r="BH257" s="264"/>
    </row>
    <row r="258" spans="1:60" x14ac:dyDescent="0.25">
      <c r="A258" s="260"/>
      <c r="B258" s="232"/>
      <c r="C258" s="232"/>
      <c r="D258" s="232"/>
      <c r="E258" s="232"/>
      <c r="F258" s="232"/>
      <c r="G258" s="232"/>
      <c r="H258" s="232"/>
      <c r="I258" s="232"/>
      <c r="J258" s="232"/>
      <c r="K258" s="232"/>
      <c r="L258" s="232"/>
      <c r="M258" s="232"/>
      <c r="N258" s="232"/>
      <c r="O258" s="232"/>
      <c r="P258" s="232"/>
      <c r="Q258" s="249"/>
      <c r="R258" s="249"/>
      <c r="S258" s="249"/>
      <c r="T258" s="249"/>
      <c r="U258" s="232"/>
      <c r="V258" s="232"/>
      <c r="W258" s="232"/>
      <c r="X258" s="232"/>
      <c r="Y258" s="232"/>
      <c r="Z258" s="232"/>
      <c r="AA258" s="222"/>
      <c r="AB258" s="232"/>
      <c r="AC258" s="232"/>
      <c r="AD258" s="232"/>
      <c r="AS258" s="232"/>
      <c r="BB258" s="232"/>
      <c r="BC258" s="264"/>
      <c r="BD258" s="264"/>
      <c r="BE258" s="232"/>
      <c r="BH258" s="264"/>
    </row>
  </sheetData>
  <autoFilter ref="AB187:BK191"/>
  <mergeCells count="30">
    <mergeCell ref="CP1:CR1"/>
    <mergeCell ref="AW1:AY1"/>
    <mergeCell ref="BC1:BE1"/>
    <mergeCell ref="BL1:BN1"/>
    <mergeCell ref="CA1:CC1"/>
    <mergeCell ref="BU1:BW1"/>
    <mergeCell ref="BR1:BT1"/>
    <mergeCell ref="CG1:CI1"/>
    <mergeCell ref="CJ1:CL1"/>
    <mergeCell ref="CM1:CO1"/>
    <mergeCell ref="CD1:CF1"/>
    <mergeCell ref="BX1:BZ1"/>
    <mergeCell ref="BI1:BK1"/>
    <mergeCell ref="BO1:BQ1"/>
    <mergeCell ref="AZ1:BB1"/>
    <mergeCell ref="BF1:BH1"/>
    <mergeCell ref="B1:D1"/>
    <mergeCell ref="M1:P1"/>
    <mergeCell ref="Q1:T1"/>
    <mergeCell ref="I1:L1"/>
    <mergeCell ref="Y1:AA1"/>
    <mergeCell ref="E1:H1"/>
    <mergeCell ref="U1:X1"/>
    <mergeCell ref="AB1:AD1"/>
    <mergeCell ref="AH1:AJ1"/>
    <mergeCell ref="AN1:AP1"/>
    <mergeCell ref="AT1:AV1"/>
    <mergeCell ref="AE1:AG1"/>
    <mergeCell ref="AK1:AM1"/>
    <mergeCell ref="AQ1:AS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94"/>
  <sheetViews>
    <sheetView workbookViewId="0">
      <pane xSplit="9" ySplit="2" topLeftCell="CN3" activePane="bottomRight" state="frozen"/>
      <selection pane="topRight" activeCell="J1" sqref="J1"/>
      <selection pane="bottomLeft" activeCell="A3" sqref="A3"/>
      <selection pane="bottomRight" activeCell="CS3" sqref="CS3"/>
    </sheetView>
  </sheetViews>
  <sheetFormatPr defaultRowHeight="18.75" x14ac:dyDescent="0.25"/>
  <cols>
    <col min="1" max="1" width="67.42578125" style="21" bestFit="1" customWidth="1"/>
    <col min="2" max="9" width="9.140625" style="21" hidden="1" customWidth="1"/>
    <col min="10" max="10" width="2.140625" style="21" bestFit="1" customWidth="1"/>
    <col min="11" max="11" width="5.42578125" style="21" bestFit="1" customWidth="1"/>
    <col min="12" max="12" width="4.140625" style="21" bestFit="1" customWidth="1"/>
    <col min="13" max="13" width="5" style="296" bestFit="1" customWidth="1"/>
    <col min="14" max="14" width="9.140625" style="296" bestFit="1" customWidth="1"/>
    <col min="15" max="15" width="9.140625" style="27" bestFit="1" customWidth="1"/>
    <col min="16" max="16" width="4.5703125" style="296" bestFit="1" customWidth="1"/>
    <col min="17" max="17" width="5" style="296" bestFit="1" customWidth="1"/>
    <col min="18" max="18" width="9.140625" style="296" bestFit="1" customWidth="1"/>
    <col min="19" max="19" width="9.140625" style="27" bestFit="1" customWidth="1"/>
    <col min="20" max="20" width="8.140625" style="296" bestFit="1" customWidth="1"/>
    <col min="21" max="21" width="5" style="296" bestFit="1" customWidth="1"/>
    <col min="22" max="22" width="9.140625" style="296" bestFit="1" customWidth="1"/>
    <col min="23" max="23" width="9.140625" style="27" bestFit="1" customWidth="1"/>
    <col min="24" max="24" width="8.140625" style="296" bestFit="1" customWidth="1"/>
    <col min="25" max="25" width="5" style="296" bestFit="1" customWidth="1"/>
    <col min="26" max="27" width="9.140625" style="296" bestFit="1" customWidth="1"/>
    <col min="28" max="28" width="4.140625" style="296" bestFit="1" customWidth="1"/>
    <col min="29" max="30" width="9.140625" style="296" bestFit="1" customWidth="1"/>
    <col min="31" max="31" width="9.140625" style="361" bestFit="1" customWidth="1"/>
    <col min="32" max="32" width="9.140625" style="312" bestFit="1" customWidth="1"/>
    <col min="33" max="33" width="11.85546875" style="312" bestFit="1" customWidth="1"/>
    <col min="34" max="34" width="9.140625" style="312" bestFit="1" customWidth="1"/>
    <col min="35" max="35" width="9.28515625" style="312" bestFit="1" customWidth="1"/>
    <col min="36" max="36" width="10" style="312" bestFit="1" customWidth="1"/>
    <col min="37" max="38" width="9.28515625" style="312" bestFit="1" customWidth="1"/>
    <col min="39" max="39" width="10" style="312" bestFit="1" customWidth="1"/>
    <col min="40" max="41" width="9.28515625" style="312" bestFit="1" customWidth="1"/>
    <col min="42" max="42" width="10" style="312" bestFit="1" customWidth="1"/>
    <col min="43" max="47" width="9.28515625" style="312" bestFit="1" customWidth="1"/>
    <col min="48" max="48" width="10" style="312" bestFit="1" customWidth="1"/>
    <col min="49" max="50" width="9.28515625" style="312" bestFit="1" customWidth="1"/>
    <col min="51" max="51" width="10" style="312" bestFit="1" customWidth="1"/>
    <col min="52" max="52" width="9.28515625" style="312" bestFit="1" customWidth="1"/>
    <col min="53" max="54" width="9.28515625" style="21" bestFit="1" customWidth="1"/>
    <col min="55" max="58" width="9.28515625" style="25" bestFit="1" customWidth="1"/>
    <col min="59" max="60" width="10" style="21" bestFit="1" customWidth="1"/>
    <col min="61" max="61" width="10" style="25" bestFit="1" customWidth="1"/>
    <col min="62" max="63" width="10.7109375" style="296" bestFit="1" customWidth="1"/>
    <col min="64" max="64" width="12.140625" style="296" bestFit="1" customWidth="1"/>
    <col min="65" max="67" width="12" style="296" customWidth="1"/>
    <col min="68" max="68" width="12.140625" style="296" bestFit="1" customWidth="1"/>
    <col min="69" max="69" width="10.7109375" style="296" bestFit="1" customWidth="1"/>
    <col min="70" max="70" width="12.140625" style="296" bestFit="1" customWidth="1"/>
    <col min="71" max="79" width="9.28515625" style="296" bestFit="1" customWidth="1"/>
    <col min="80" max="86" width="9.28515625" style="21" bestFit="1" customWidth="1"/>
    <col min="87" max="87" width="10" style="21" bestFit="1" customWidth="1"/>
    <col min="88" max="88" width="9.28515625" style="21" bestFit="1" customWidth="1"/>
    <col min="89" max="89" width="9.85546875" style="21" bestFit="1" customWidth="1"/>
    <col min="90" max="91" width="9.28515625" style="21" bestFit="1" customWidth="1"/>
    <col min="92" max="93" width="10" style="21" bestFit="1" customWidth="1"/>
    <col min="94" max="94" width="9.85546875" style="21" bestFit="1" customWidth="1"/>
    <col min="95" max="96" width="10" style="21" bestFit="1" customWidth="1"/>
    <col min="97" max="97" width="9.85546875" style="21" bestFit="1" customWidth="1"/>
    <col min="98" max="16384" width="9.140625" style="21"/>
  </cols>
  <sheetData>
    <row r="1" spans="1:97" ht="27" customHeight="1" x14ac:dyDescent="0.25">
      <c r="A1" s="2" t="s">
        <v>379</v>
      </c>
      <c r="B1" s="423" t="s">
        <v>159</v>
      </c>
      <c r="C1" s="423"/>
      <c r="D1" s="423"/>
      <c r="E1" s="423" t="s">
        <v>148</v>
      </c>
      <c r="F1" s="423"/>
      <c r="G1" s="423"/>
      <c r="H1" s="423"/>
      <c r="I1" s="423" t="s">
        <v>149</v>
      </c>
      <c r="J1" s="423"/>
      <c r="K1" s="423"/>
      <c r="L1" s="423"/>
      <c r="M1" s="421" t="s">
        <v>150</v>
      </c>
      <c r="N1" s="421"/>
      <c r="O1" s="421"/>
      <c r="P1" s="421"/>
      <c r="Q1" s="421" t="s">
        <v>160</v>
      </c>
      <c r="R1" s="421"/>
      <c r="S1" s="421"/>
      <c r="T1" s="421"/>
      <c r="U1" s="421" t="s">
        <v>161</v>
      </c>
      <c r="V1" s="421"/>
      <c r="W1" s="421"/>
      <c r="X1" s="421"/>
      <c r="Y1" s="427" t="s">
        <v>224</v>
      </c>
      <c r="Z1" s="428"/>
      <c r="AA1" s="428"/>
      <c r="AB1" s="429"/>
      <c r="AC1" s="421" t="s">
        <v>153</v>
      </c>
      <c r="AD1" s="421"/>
      <c r="AE1" s="421"/>
      <c r="AF1" s="211"/>
      <c r="AG1" s="211" t="s">
        <v>225</v>
      </c>
      <c r="AH1" s="211"/>
      <c r="AI1" s="430" t="s">
        <v>271</v>
      </c>
      <c r="AJ1" s="431"/>
      <c r="AK1" s="432"/>
      <c r="AL1" s="430" t="s">
        <v>227</v>
      </c>
      <c r="AM1" s="431"/>
      <c r="AN1" s="432"/>
      <c r="AO1" s="430" t="s">
        <v>270</v>
      </c>
      <c r="AP1" s="431"/>
      <c r="AQ1" s="432"/>
      <c r="AR1" s="430" t="s">
        <v>278</v>
      </c>
      <c r="AS1" s="431"/>
      <c r="AT1" s="432"/>
      <c r="AU1" s="424" t="s">
        <v>276</v>
      </c>
      <c r="AV1" s="425"/>
      <c r="AW1" s="426"/>
      <c r="AX1" s="424" t="s">
        <v>277</v>
      </c>
      <c r="AY1" s="425"/>
      <c r="AZ1" s="426"/>
      <c r="BA1" s="424" t="s">
        <v>279</v>
      </c>
      <c r="BB1" s="425"/>
      <c r="BC1" s="426"/>
      <c r="BD1" s="424" t="s">
        <v>286</v>
      </c>
      <c r="BE1" s="425"/>
      <c r="BF1" s="426"/>
      <c r="BG1" s="424" t="s">
        <v>280</v>
      </c>
      <c r="BH1" s="425"/>
      <c r="BI1" s="426"/>
      <c r="BJ1" s="424" t="s">
        <v>288</v>
      </c>
      <c r="BK1" s="425"/>
      <c r="BL1" s="426"/>
      <c r="BM1" s="424" t="s">
        <v>296</v>
      </c>
      <c r="BN1" s="425"/>
      <c r="BO1" s="426"/>
      <c r="BP1" s="424" t="s">
        <v>287</v>
      </c>
      <c r="BQ1" s="425"/>
      <c r="BR1" s="426"/>
      <c r="BS1" s="424" t="s">
        <v>297</v>
      </c>
      <c r="BT1" s="425"/>
      <c r="BU1" s="426"/>
      <c r="BV1" s="424" t="s">
        <v>304</v>
      </c>
      <c r="BW1" s="425"/>
      <c r="BX1" s="426"/>
      <c r="BY1" s="424" t="s">
        <v>298</v>
      </c>
      <c r="BZ1" s="425"/>
      <c r="CA1" s="426"/>
      <c r="CB1" s="424" t="s">
        <v>303</v>
      </c>
      <c r="CC1" s="425"/>
      <c r="CD1" s="426"/>
      <c r="CE1" s="424" t="s">
        <v>319</v>
      </c>
      <c r="CF1" s="425"/>
      <c r="CG1" s="426"/>
      <c r="CH1" s="424" t="s">
        <v>306</v>
      </c>
      <c r="CI1" s="425"/>
      <c r="CJ1" s="426"/>
      <c r="CK1" s="424" t="s">
        <v>320</v>
      </c>
      <c r="CL1" s="425"/>
      <c r="CM1" s="426"/>
      <c r="CN1" s="424" t="s">
        <v>375</v>
      </c>
      <c r="CO1" s="425"/>
      <c r="CP1" s="426"/>
      <c r="CQ1" s="424" t="s">
        <v>380</v>
      </c>
      <c r="CR1" s="425"/>
      <c r="CS1" s="426"/>
    </row>
    <row r="2" spans="1:97" x14ac:dyDescent="0.25">
      <c r="A2" s="1"/>
      <c r="B2" s="212" t="s">
        <v>155</v>
      </c>
      <c r="C2" s="212" t="s">
        <v>156</v>
      </c>
      <c r="D2" s="212" t="s">
        <v>157</v>
      </c>
      <c r="E2" s="212" t="s">
        <v>155</v>
      </c>
      <c r="F2" s="212" t="s">
        <v>156</v>
      </c>
      <c r="G2" s="212" t="s">
        <v>157</v>
      </c>
      <c r="H2" s="212" t="s">
        <v>158</v>
      </c>
      <c r="I2" s="212" t="s">
        <v>155</v>
      </c>
      <c r="J2" s="212" t="s">
        <v>156</v>
      </c>
      <c r="K2" s="212" t="s">
        <v>157</v>
      </c>
      <c r="L2" s="22" t="s">
        <v>158</v>
      </c>
      <c r="M2" s="211" t="s">
        <v>155</v>
      </c>
      <c r="N2" s="211" t="s">
        <v>156</v>
      </c>
      <c r="O2" s="211" t="s">
        <v>157</v>
      </c>
      <c r="P2" s="211" t="s">
        <v>158</v>
      </c>
      <c r="Q2" s="211" t="s">
        <v>155</v>
      </c>
      <c r="R2" s="211" t="s">
        <v>156</v>
      </c>
      <c r="S2" s="211" t="s">
        <v>157</v>
      </c>
      <c r="T2" s="211" t="s">
        <v>158</v>
      </c>
      <c r="U2" s="211" t="s">
        <v>155</v>
      </c>
      <c r="V2" s="211" t="s">
        <v>156</v>
      </c>
      <c r="W2" s="211" t="s">
        <v>157</v>
      </c>
      <c r="X2" s="211" t="s">
        <v>158</v>
      </c>
      <c r="Y2" s="4" t="s">
        <v>155</v>
      </c>
      <c r="Z2" s="47" t="s">
        <v>156</v>
      </c>
      <c r="AA2" s="213" t="s">
        <v>157</v>
      </c>
      <c r="AB2" s="213" t="s">
        <v>158</v>
      </c>
      <c r="AC2" s="211" t="s">
        <v>162</v>
      </c>
      <c r="AD2" s="211" t="s">
        <v>163</v>
      </c>
      <c r="AE2" s="211" t="s">
        <v>157</v>
      </c>
      <c r="AF2" s="211" t="s">
        <v>162</v>
      </c>
      <c r="AG2" s="211" t="s">
        <v>163</v>
      </c>
      <c r="AH2" s="211" t="s">
        <v>157</v>
      </c>
      <c r="AI2" s="211" t="s">
        <v>162</v>
      </c>
      <c r="AJ2" s="211" t="s">
        <v>163</v>
      </c>
      <c r="AK2" s="211" t="s">
        <v>157</v>
      </c>
      <c r="AL2" s="211" t="s">
        <v>162</v>
      </c>
      <c r="AM2" s="211" t="s">
        <v>163</v>
      </c>
      <c r="AN2" s="211" t="s">
        <v>157</v>
      </c>
      <c r="AO2" s="211" t="s">
        <v>162</v>
      </c>
      <c r="AP2" s="211" t="s">
        <v>163</v>
      </c>
      <c r="AQ2" s="211" t="s">
        <v>157</v>
      </c>
      <c r="AR2" s="47" t="s">
        <v>162</v>
      </c>
      <c r="AS2" s="47" t="s">
        <v>163</v>
      </c>
      <c r="AT2" s="47" t="s">
        <v>157</v>
      </c>
      <c r="AU2" s="211" t="s">
        <v>162</v>
      </c>
      <c r="AV2" s="211" t="s">
        <v>163</v>
      </c>
      <c r="AW2" s="211" t="s">
        <v>157</v>
      </c>
      <c r="AX2" s="211" t="s">
        <v>162</v>
      </c>
      <c r="AY2" s="211" t="s">
        <v>163</v>
      </c>
      <c r="AZ2" s="211" t="s">
        <v>157</v>
      </c>
      <c r="BA2" s="47" t="s">
        <v>162</v>
      </c>
      <c r="BB2" s="47" t="s">
        <v>163</v>
      </c>
      <c r="BC2" s="47" t="s">
        <v>157</v>
      </c>
      <c r="BD2" s="47" t="s">
        <v>162</v>
      </c>
      <c r="BE2" s="47" t="s">
        <v>163</v>
      </c>
      <c r="BF2" s="47" t="s">
        <v>157</v>
      </c>
      <c r="BG2" s="47" t="s">
        <v>162</v>
      </c>
      <c r="BH2" s="47" t="s">
        <v>163</v>
      </c>
      <c r="BI2" s="47" t="s">
        <v>157</v>
      </c>
      <c r="BJ2" s="47" t="s">
        <v>162</v>
      </c>
      <c r="BK2" s="47" t="s">
        <v>163</v>
      </c>
      <c r="BL2" s="47" t="s">
        <v>157</v>
      </c>
      <c r="BM2" s="47" t="s">
        <v>162</v>
      </c>
      <c r="BN2" s="47" t="s">
        <v>163</v>
      </c>
      <c r="BO2" s="47" t="s">
        <v>157</v>
      </c>
      <c r="BP2" s="47" t="s">
        <v>162</v>
      </c>
      <c r="BQ2" s="47" t="s">
        <v>163</v>
      </c>
      <c r="BR2" s="47" t="s">
        <v>157</v>
      </c>
      <c r="BS2" s="47" t="s">
        <v>162</v>
      </c>
      <c r="BT2" s="47" t="s">
        <v>163</v>
      </c>
      <c r="BU2" s="47" t="s">
        <v>157</v>
      </c>
      <c r="BV2" s="47" t="s">
        <v>162</v>
      </c>
      <c r="BW2" s="47" t="s">
        <v>163</v>
      </c>
      <c r="BX2" s="47" t="s">
        <v>157</v>
      </c>
      <c r="BY2" s="47" t="s">
        <v>162</v>
      </c>
      <c r="BZ2" s="47" t="s">
        <v>163</v>
      </c>
      <c r="CA2" s="47" t="s">
        <v>157</v>
      </c>
      <c r="CB2" s="47" t="s">
        <v>162</v>
      </c>
      <c r="CC2" s="47" t="s">
        <v>163</v>
      </c>
      <c r="CD2" s="47" t="s">
        <v>157</v>
      </c>
      <c r="CE2" s="47" t="s">
        <v>162</v>
      </c>
      <c r="CF2" s="47" t="s">
        <v>163</v>
      </c>
      <c r="CG2" s="47" t="s">
        <v>157</v>
      </c>
      <c r="CH2" s="47" t="s">
        <v>162</v>
      </c>
      <c r="CI2" s="47" t="s">
        <v>163</v>
      </c>
      <c r="CJ2" s="47" t="s">
        <v>157</v>
      </c>
      <c r="CK2" s="47" t="s">
        <v>162</v>
      </c>
      <c r="CL2" s="47" t="s">
        <v>163</v>
      </c>
      <c r="CM2" s="47" t="s">
        <v>157</v>
      </c>
      <c r="CN2" s="47" t="s">
        <v>162</v>
      </c>
      <c r="CO2" s="47" t="s">
        <v>163</v>
      </c>
      <c r="CP2" s="47" t="s">
        <v>157</v>
      </c>
      <c r="CQ2" s="47" t="s">
        <v>162</v>
      </c>
      <c r="CR2" s="47" t="s">
        <v>163</v>
      </c>
      <c r="CS2" s="47" t="s">
        <v>157</v>
      </c>
    </row>
    <row r="3" spans="1:97" s="96" customFormat="1" x14ac:dyDescent="0.25">
      <c r="A3" s="95" t="s">
        <v>236</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J3" s="144"/>
      <c r="BK3" s="144"/>
      <c r="BL3" s="144"/>
      <c r="BM3" s="144"/>
      <c r="BN3" s="144"/>
      <c r="BO3" s="144"/>
      <c r="BP3" s="144"/>
      <c r="BQ3" s="144"/>
      <c r="BR3" s="144"/>
      <c r="BS3" s="144"/>
      <c r="BT3" s="144"/>
      <c r="BU3" s="144"/>
      <c r="BV3" s="144"/>
      <c r="BW3" s="144"/>
      <c r="BX3" s="144"/>
      <c r="BY3" s="144"/>
      <c r="BZ3" s="144"/>
      <c r="CA3" s="144"/>
    </row>
    <row r="4" spans="1:97" x14ac:dyDescent="0.25">
      <c r="A4" s="293" t="s">
        <v>230</v>
      </c>
      <c r="M4" s="294"/>
      <c r="N4" s="294"/>
      <c r="O4" s="214"/>
      <c r="P4" s="294"/>
      <c r="Q4" s="294"/>
      <c r="R4" s="294"/>
      <c r="S4" s="214"/>
      <c r="T4" s="294"/>
      <c r="U4" s="294"/>
      <c r="V4" s="294"/>
      <c r="W4" s="214"/>
      <c r="X4" s="294"/>
      <c r="Y4" s="294"/>
      <c r="Z4" s="294"/>
      <c r="AA4" s="294"/>
      <c r="AB4" s="294"/>
      <c r="AC4" s="294"/>
      <c r="AD4" s="294"/>
      <c r="AE4" s="214"/>
      <c r="AF4" s="295"/>
      <c r="AG4" s="295"/>
      <c r="AH4" s="295"/>
      <c r="AI4" s="295"/>
      <c r="AJ4" s="295"/>
      <c r="AK4" s="295"/>
      <c r="AL4" s="295"/>
      <c r="AM4" s="295"/>
      <c r="AN4" s="295"/>
      <c r="AO4" s="295"/>
      <c r="AP4" s="295"/>
      <c r="AQ4" s="295"/>
      <c r="AR4" s="295"/>
      <c r="AS4" s="295"/>
      <c r="AT4" s="295"/>
      <c r="AU4" s="295"/>
      <c r="AV4" s="295"/>
      <c r="AW4" s="295"/>
      <c r="AX4" s="295"/>
      <c r="AY4" s="295"/>
      <c r="AZ4" s="295"/>
    </row>
    <row r="5" spans="1:97" x14ac:dyDescent="0.25">
      <c r="A5" s="297" t="s">
        <v>215</v>
      </c>
      <c r="M5" s="298">
        <v>0</v>
      </c>
      <c r="N5" s="298">
        <v>0</v>
      </c>
      <c r="O5" s="23">
        <v>0</v>
      </c>
      <c r="P5" s="298">
        <v>0</v>
      </c>
      <c r="Q5" s="298">
        <v>0</v>
      </c>
      <c r="R5" s="298">
        <v>4.0000000000000002E-4</v>
      </c>
      <c r="S5" s="23">
        <v>4.0000000000000002E-4</v>
      </c>
      <c r="T5" s="298">
        <v>2.0000000000000001E-4</v>
      </c>
      <c r="U5" s="298">
        <v>0</v>
      </c>
      <c r="V5" s="298">
        <v>0.39029999999999998</v>
      </c>
      <c r="W5" s="23">
        <v>0.39029999999999998</v>
      </c>
      <c r="X5" s="298">
        <v>0.23400000000000001</v>
      </c>
      <c r="Y5" s="298">
        <v>0</v>
      </c>
      <c r="Z5" s="298">
        <v>0.39</v>
      </c>
      <c r="AA5" s="298">
        <f>SUM(Y5:Z5)</f>
        <v>0.39</v>
      </c>
      <c r="AB5" s="298"/>
      <c r="AC5" s="298">
        <v>84.000200000000007</v>
      </c>
      <c r="AD5" s="298">
        <v>126</v>
      </c>
      <c r="AE5" s="23">
        <f>SUM(AC5:AD5)</f>
        <v>210.00020000000001</v>
      </c>
      <c r="AF5" s="295">
        <v>8.6E-3</v>
      </c>
      <c r="AG5" s="295">
        <v>26.607600000000001</v>
      </c>
      <c r="AH5" s="211">
        <f>SUM(AF5:AG5)</f>
        <v>26.616200000000003</v>
      </c>
      <c r="AI5" s="230">
        <v>0</v>
      </c>
      <c r="AJ5" s="230">
        <v>26.607299999999999</v>
      </c>
      <c r="AK5" s="41">
        <f>SUM(AI5:AJ5)</f>
        <v>26.607299999999999</v>
      </c>
      <c r="AL5" s="230">
        <v>54.800400000000003</v>
      </c>
      <c r="AM5" s="230">
        <v>82.200299999999999</v>
      </c>
      <c r="AN5" s="41">
        <f>SUM(AL5:AM5)</f>
        <v>137.00069999999999</v>
      </c>
      <c r="AO5" s="230">
        <v>2.0402999999999998</v>
      </c>
      <c r="AP5" s="230">
        <v>149.4417</v>
      </c>
      <c r="AQ5" s="41">
        <f>SUM(AO5:AP5)</f>
        <v>151.482</v>
      </c>
      <c r="AR5" s="41">
        <v>0</v>
      </c>
      <c r="AS5" s="41">
        <v>131.6104</v>
      </c>
      <c r="AT5" s="41">
        <f>SUM(AR5:AS5)</f>
        <v>131.6104</v>
      </c>
      <c r="AU5" s="230">
        <v>2.7202999999999999</v>
      </c>
      <c r="AV5" s="230">
        <v>130.08009999999999</v>
      </c>
      <c r="AW5" s="41">
        <f>SUM(AU5:AV5)</f>
        <v>132.8004</v>
      </c>
      <c r="AX5" s="230">
        <v>2.7202999999999999</v>
      </c>
      <c r="AY5" s="230">
        <v>130.08009999999999</v>
      </c>
      <c r="AZ5" s="41">
        <f>SUM(AX5:AY5)</f>
        <v>132.8004</v>
      </c>
      <c r="BA5" s="230">
        <v>90.460300000000004</v>
      </c>
      <c r="BB5" s="230">
        <v>100.6463</v>
      </c>
      <c r="BC5" s="41">
        <f>SUM(BA5:BB5)</f>
        <v>191.10660000000001</v>
      </c>
      <c r="BD5" s="41">
        <v>90.4602</v>
      </c>
      <c r="BE5" s="41">
        <v>100.32340000000001</v>
      </c>
      <c r="BF5" s="41">
        <f>SUM(BD5:BE5)</f>
        <v>190.78360000000001</v>
      </c>
      <c r="BG5" s="230">
        <v>114.6841</v>
      </c>
      <c r="BH5" s="230">
        <v>172.11600000000001</v>
      </c>
      <c r="BI5" s="41">
        <f>SUM(BG5:BH5)</f>
        <v>286.80010000000004</v>
      </c>
      <c r="BJ5" s="299">
        <v>155.8595</v>
      </c>
      <c r="BK5" s="299">
        <v>125.4727</v>
      </c>
      <c r="BL5" s="299">
        <f>SUM(BJ5:BK5)</f>
        <v>281.3322</v>
      </c>
      <c r="BM5" s="299">
        <v>155.85939999999999</v>
      </c>
      <c r="BN5" s="299">
        <v>125.4727</v>
      </c>
      <c r="BO5" s="299">
        <f>SUM(BM5:BN5)</f>
        <v>281.33209999999997</v>
      </c>
      <c r="BP5" s="299">
        <v>125.9203</v>
      </c>
      <c r="BQ5" s="299">
        <v>188.88</v>
      </c>
      <c r="BR5" s="299">
        <f>SUM(BP5:BQ5)</f>
        <v>314.80029999999999</v>
      </c>
      <c r="BS5" s="299">
        <v>3.9390999999999998</v>
      </c>
      <c r="BT5" s="299">
        <v>5.9085000000000001</v>
      </c>
      <c r="BU5" s="299">
        <f>SUM(BS5:BT5)</f>
        <v>9.8475999999999999</v>
      </c>
      <c r="BV5" s="299">
        <v>1.6133</v>
      </c>
      <c r="BW5" s="299">
        <v>2.42</v>
      </c>
      <c r="BX5" s="299">
        <f>SUM(BV5:BW5)</f>
        <v>4.0332999999999997</v>
      </c>
      <c r="BY5" s="299">
        <v>59.560299999999998</v>
      </c>
      <c r="BZ5" s="299">
        <v>89.34</v>
      </c>
      <c r="CA5" s="299">
        <f>SUM(BY5:BZ5)</f>
        <v>148.90030000000002</v>
      </c>
      <c r="CB5" s="299">
        <v>70.920400000000001</v>
      </c>
      <c r="CC5" s="299">
        <v>106.32</v>
      </c>
      <c r="CD5" s="299">
        <f>SUM(CB5:CC5)</f>
        <v>177.24039999999999</v>
      </c>
      <c r="CE5" s="299">
        <v>2.2555000000000001</v>
      </c>
      <c r="CF5" s="299">
        <v>3.3832</v>
      </c>
      <c r="CG5" s="299">
        <f>SUM(CE5:CF5)</f>
        <v>5.6387</v>
      </c>
      <c r="CH5" s="299">
        <v>79.280500000000004</v>
      </c>
      <c r="CI5" s="299">
        <v>118.85</v>
      </c>
      <c r="CJ5" s="299">
        <f>SUM(CH5:CI5)</f>
        <v>198.13049999999998</v>
      </c>
      <c r="CK5" s="299">
        <v>174.24090000000001</v>
      </c>
      <c r="CL5" s="299">
        <v>261.38130000000001</v>
      </c>
      <c r="CM5" s="299">
        <f>SUM(CK5:CL5)</f>
        <v>435.62220000000002</v>
      </c>
      <c r="CN5" s="299">
        <v>197.0198</v>
      </c>
      <c r="CO5" s="299">
        <v>295.52879999999999</v>
      </c>
      <c r="CP5" s="299">
        <f>SUM(CN5:CO5)</f>
        <v>492.54859999999996</v>
      </c>
      <c r="CQ5" s="299">
        <v>220.34110000000001</v>
      </c>
      <c r="CR5" s="299">
        <v>330.51260000000002</v>
      </c>
      <c r="CS5" s="299">
        <f>SUM(CQ5:CR5)</f>
        <v>550.8537</v>
      </c>
    </row>
    <row r="6" spans="1:97" x14ac:dyDescent="0.25">
      <c r="A6" s="297" t="s">
        <v>216</v>
      </c>
      <c r="M6" s="295">
        <v>0</v>
      </c>
      <c r="N6" s="295">
        <v>7.6741000000000001</v>
      </c>
      <c r="O6" s="23">
        <v>7.6741000000000001</v>
      </c>
      <c r="P6" s="295">
        <v>0</v>
      </c>
      <c r="Q6" s="295">
        <v>0</v>
      </c>
      <c r="R6" s="295">
        <v>48.679000000000002</v>
      </c>
      <c r="S6" s="23">
        <v>48.679000000000002</v>
      </c>
      <c r="T6" s="298">
        <v>2.0000000000000001E-4</v>
      </c>
      <c r="U6" s="295">
        <v>0</v>
      </c>
      <c r="V6" s="295">
        <v>39.947400000000002</v>
      </c>
      <c r="W6" s="23">
        <v>39.947400000000002</v>
      </c>
      <c r="X6" s="295">
        <v>0.26300000000000001</v>
      </c>
      <c r="Y6" s="295">
        <v>0</v>
      </c>
      <c r="Z6" s="295">
        <v>31.1492</v>
      </c>
      <c r="AA6" s="295">
        <f>SUM(Y6:Z6)</f>
        <v>31.1492</v>
      </c>
      <c r="AB6" s="295"/>
      <c r="AC6" s="295">
        <v>93.832499999999996</v>
      </c>
      <c r="AD6" s="295">
        <v>106.98</v>
      </c>
      <c r="AE6" s="23">
        <f>SUM(AC6:AD6)</f>
        <v>200.8125</v>
      </c>
      <c r="AF6" s="295">
        <v>172.30359999999999</v>
      </c>
      <c r="AG6" s="295">
        <v>89.852800000000002</v>
      </c>
      <c r="AH6" s="211">
        <f>SUM(AF6:AG6)</f>
        <v>262.15639999999996</v>
      </c>
      <c r="AI6" s="230">
        <v>164.5917</v>
      </c>
      <c r="AJ6" s="230">
        <v>89.852699999999999</v>
      </c>
      <c r="AK6" s="41">
        <f>SUM(AI6:AJ6)</f>
        <v>254.4444</v>
      </c>
      <c r="AL6" s="230">
        <v>282.84160000000003</v>
      </c>
      <c r="AM6" s="230">
        <v>84.000100000000003</v>
      </c>
      <c r="AN6" s="41">
        <f>SUM(AL6:AM6)</f>
        <v>366.84170000000006</v>
      </c>
      <c r="AO6" s="230">
        <v>331.93299999999999</v>
      </c>
      <c r="AP6" s="230">
        <v>84.000100000000003</v>
      </c>
      <c r="AQ6" s="41">
        <f>SUM(AO6:AP6)</f>
        <v>415.93309999999997</v>
      </c>
      <c r="AR6" s="41">
        <v>287.45549999999997</v>
      </c>
      <c r="AS6" s="41">
        <v>84</v>
      </c>
      <c r="AT6" s="41">
        <f>SUM(AR6:AS6)</f>
        <v>371.45549999999997</v>
      </c>
      <c r="AU6" s="230">
        <v>226.80009999999999</v>
      </c>
      <c r="AV6" s="230">
        <v>126.00020000000001</v>
      </c>
      <c r="AW6" s="41">
        <f>SUM(AU6:AV6)</f>
        <v>352.80029999999999</v>
      </c>
      <c r="AX6" s="230">
        <v>226.80009999999999</v>
      </c>
      <c r="AY6" s="230">
        <v>126.00020000000001</v>
      </c>
      <c r="AZ6" s="41">
        <f>SUM(AX6:AY6)</f>
        <v>352.80029999999999</v>
      </c>
      <c r="BA6" s="230">
        <v>231.43020000000001</v>
      </c>
      <c r="BB6" s="230">
        <v>129</v>
      </c>
      <c r="BC6" s="41">
        <f>SUM(BA6:BB6)</f>
        <v>360.43020000000001</v>
      </c>
      <c r="BD6" s="41">
        <v>135.2962</v>
      </c>
      <c r="BE6" s="41">
        <v>128.9786</v>
      </c>
      <c r="BF6" s="41">
        <f t="shared" ref="BF6:BF11" si="0">SUM(BD6:BE6)</f>
        <v>264.27480000000003</v>
      </c>
      <c r="BG6" s="230">
        <v>398.30009999999999</v>
      </c>
      <c r="BH6" s="230">
        <v>252.0001</v>
      </c>
      <c r="BI6" s="41">
        <f>SUM(BG6:BH6)</f>
        <v>650.30020000000002</v>
      </c>
      <c r="BJ6" s="299">
        <v>465.92270000000002</v>
      </c>
      <c r="BK6" s="299">
        <v>316.98009999999999</v>
      </c>
      <c r="BL6" s="299">
        <f t="shared" ref="BL6:BL12" si="1">SUM(BJ6:BK6)</f>
        <v>782.90280000000007</v>
      </c>
      <c r="BM6" s="299">
        <v>451.22859999999997</v>
      </c>
      <c r="BN6" s="299">
        <v>153.83500000000001</v>
      </c>
      <c r="BO6" s="299">
        <f>SUM(BM6:BN6)</f>
        <v>605.06359999999995</v>
      </c>
      <c r="BP6" s="299">
        <v>472.63830000000002</v>
      </c>
      <c r="BQ6" s="299">
        <v>252.0001</v>
      </c>
      <c r="BR6" s="299">
        <f t="shared" ref="BR6:BR12" si="2">SUM(BP6:BQ6)</f>
        <v>724.63840000000005</v>
      </c>
      <c r="BS6" s="299">
        <v>355.80040000000002</v>
      </c>
      <c r="BT6" s="299">
        <v>260.00009999999997</v>
      </c>
      <c r="BU6" s="299">
        <f>SUM(BS6:BT6)</f>
        <v>615.80050000000006</v>
      </c>
      <c r="BV6" s="299">
        <v>196.53059999999999</v>
      </c>
      <c r="BW6" s="299">
        <v>125.1395</v>
      </c>
      <c r="BX6" s="299">
        <f>SUM(BV6:BW6)</f>
        <v>321.67009999999999</v>
      </c>
      <c r="BY6" s="299">
        <v>581.46529999999996</v>
      </c>
      <c r="BZ6" s="299">
        <v>252.0001</v>
      </c>
      <c r="CA6" s="299">
        <f>SUM(BY6:BZ6)</f>
        <v>833.46539999999993</v>
      </c>
      <c r="CB6" s="299">
        <v>396.2559</v>
      </c>
      <c r="CC6" s="299">
        <v>284.45299999999997</v>
      </c>
      <c r="CD6" s="299">
        <f>SUM(CB6:CC6)</f>
        <v>680.70889999999997</v>
      </c>
      <c r="CE6" s="299">
        <v>311.13780000000003</v>
      </c>
      <c r="CF6" s="299">
        <v>40.676499999999997</v>
      </c>
      <c r="CG6" s="299">
        <f>SUM(CE6:CF6)</f>
        <v>351.8143</v>
      </c>
      <c r="CH6" s="299">
        <v>551.83050000000003</v>
      </c>
      <c r="CI6" s="299">
        <v>306.00009999999997</v>
      </c>
      <c r="CJ6" s="299">
        <f>SUM(CH6:CI6)</f>
        <v>857.8306</v>
      </c>
      <c r="CK6" s="299">
        <v>591.44470000000001</v>
      </c>
      <c r="CL6" s="299">
        <v>465.1635</v>
      </c>
      <c r="CM6" s="299">
        <f>SUM(CK6:CL6)</f>
        <v>1056.6082000000001</v>
      </c>
      <c r="CN6" s="299">
        <v>360.94850000000002</v>
      </c>
      <c r="CO6" s="299">
        <v>353.34010000000001</v>
      </c>
      <c r="CP6" s="299">
        <f>SUM(CN6:CO6)</f>
        <v>714.28860000000009</v>
      </c>
      <c r="CQ6" s="299">
        <v>394.2276</v>
      </c>
      <c r="CR6" s="299">
        <v>239.40010000000001</v>
      </c>
      <c r="CS6" s="299">
        <f>SUM(CQ6:CR6)</f>
        <v>633.6277</v>
      </c>
    </row>
    <row r="7" spans="1:97" s="25" customFormat="1" x14ac:dyDescent="0.25">
      <c r="A7" s="300" t="s">
        <v>301</v>
      </c>
      <c r="M7" s="23">
        <v>0</v>
      </c>
      <c r="N7" s="23">
        <v>7.6741000000000001</v>
      </c>
      <c r="O7" s="23">
        <v>7.6741000000000001</v>
      </c>
      <c r="P7" s="23">
        <v>0</v>
      </c>
      <c r="Q7" s="23">
        <v>0</v>
      </c>
      <c r="R7" s="23">
        <v>48.679400000000001</v>
      </c>
      <c r="S7" s="23">
        <v>48.679400000000001</v>
      </c>
      <c r="T7" s="23">
        <v>4.0000000000000002E-4</v>
      </c>
      <c r="U7" s="23">
        <v>0</v>
      </c>
      <c r="V7" s="23">
        <v>40.337700000000005</v>
      </c>
      <c r="W7" s="23">
        <v>40.337700000000005</v>
      </c>
      <c r="X7" s="23">
        <v>0.497</v>
      </c>
      <c r="Y7" s="23">
        <f>SUM(Y5:Y6)</f>
        <v>0</v>
      </c>
      <c r="Z7" s="23">
        <f>SUM(Z5:Z6)</f>
        <v>31.539200000000001</v>
      </c>
      <c r="AA7" s="23">
        <f>SUM(AA5:AA6)</f>
        <v>31.539200000000001</v>
      </c>
      <c r="AB7" s="23"/>
      <c r="AC7" s="23">
        <f>SUM(AC5:AC6)</f>
        <v>177.83269999999999</v>
      </c>
      <c r="AD7" s="23">
        <f>SUM(AD5:AD6)</f>
        <v>232.98000000000002</v>
      </c>
      <c r="AE7" s="23">
        <f>SUM(AC7:AD7)</f>
        <v>410.81270000000001</v>
      </c>
      <c r="AF7" s="23">
        <f>SUM(AF5:AF6)</f>
        <v>172.31219999999999</v>
      </c>
      <c r="AG7" s="23">
        <f>SUM(AG5:AG6)</f>
        <v>116.46040000000001</v>
      </c>
      <c r="AH7" s="211">
        <f>SUM(AF7:AG7)</f>
        <v>288.77260000000001</v>
      </c>
      <c r="AI7" s="86">
        <f>SUM(AI5:AI6)</f>
        <v>164.5917</v>
      </c>
      <c r="AJ7" s="86">
        <f>SUM(AJ5:AJ6)</f>
        <v>116.46</v>
      </c>
      <c r="AK7" s="41">
        <f>SUM(AI7:AJ7)</f>
        <v>281.05169999999998</v>
      </c>
      <c r="AL7" s="86">
        <f>SUM(AL5:AL6)</f>
        <v>337.64200000000005</v>
      </c>
      <c r="AM7" s="86">
        <f>SUM(AM5:AM6)</f>
        <v>166.2004</v>
      </c>
      <c r="AN7" s="41">
        <f>SUM(AL7:AM7)</f>
        <v>503.84240000000005</v>
      </c>
      <c r="AO7" s="86">
        <f>SUM(AO5:AO6)</f>
        <v>333.97329999999999</v>
      </c>
      <c r="AP7" s="86">
        <f>SUM(AP5:AP6)</f>
        <v>233.4418</v>
      </c>
      <c r="AQ7" s="41">
        <f>SUM(AO7:AP7)</f>
        <v>567.41509999999994</v>
      </c>
      <c r="AR7" s="86">
        <f>SUM(AR5:AR6)</f>
        <v>287.45549999999997</v>
      </c>
      <c r="AS7" s="86">
        <f>SUM(AS5:AS6)</f>
        <v>215.6104</v>
      </c>
      <c r="AT7" s="86">
        <f>SUM(AT5:AT6)</f>
        <v>503.06589999999994</v>
      </c>
      <c r="AU7" s="86">
        <f>SUM(AU5:AU6)</f>
        <v>229.5204</v>
      </c>
      <c r="AV7" s="86">
        <f>SUM(AV5:AV6)</f>
        <v>256.08029999999997</v>
      </c>
      <c r="AW7" s="41">
        <f>SUM(AU7:AV7)</f>
        <v>485.60069999999996</v>
      </c>
      <c r="AX7" s="86">
        <f>SUM(AX5:AX6)</f>
        <v>229.5204</v>
      </c>
      <c r="AY7" s="86">
        <f>SUM(AY5:AY6)</f>
        <v>256.08029999999997</v>
      </c>
      <c r="AZ7" s="41">
        <f>SUM(AZ5:AZ6)</f>
        <v>485.60069999999996</v>
      </c>
      <c r="BA7" s="41">
        <f>SUM(BA5:BA6)</f>
        <v>321.89050000000003</v>
      </c>
      <c r="BB7" s="41">
        <f t="shared" ref="BB7:BX7" si="3">SUM(BB5:BB6)</f>
        <v>229.6463</v>
      </c>
      <c r="BC7" s="41">
        <f t="shared" si="3"/>
        <v>551.53680000000008</v>
      </c>
      <c r="BD7" s="41">
        <f t="shared" si="3"/>
        <v>225.75639999999999</v>
      </c>
      <c r="BE7" s="41">
        <f t="shared" si="3"/>
        <v>229.30200000000002</v>
      </c>
      <c r="BF7" s="41">
        <f t="shared" si="0"/>
        <v>455.05840000000001</v>
      </c>
      <c r="BG7" s="41">
        <f t="shared" si="3"/>
        <v>512.98419999999999</v>
      </c>
      <c r="BH7" s="41">
        <f t="shared" si="3"/>
        <v>424.11610000000002</v>
      </c>
      <c r="BI7" s="41">
        <f t="shared" si="3"/>
        <v>937.10030000000006</v>
      </c>
      <c r="BJ7" s="41">
        <f t="shared" si="3"/>
        <v>621.78219999999999</v>
      </c>
      <c r="BK7" s="41">
        <f t="shared" si="3"/>
        <v>442.45280000000002</v>
      </c>
      <c r="BL7" s="41">
        <f t="shared" si="3"/>
        <v>1064.2350000000001</v>
      </c>
      <c r="BM7" s="41">
        <f t="shared" si="3"/>
        <v>607.08799999999997</v>
      </c>
      <c r="BN7" s="41">
        <f t="shared" si="3"/>
        <v>279.30770000000001</v>
      </c>
      <c r="BO7" s="41">
        <f t="shared" si="3"/>
        <v>886.39569999999992</v>
      </c>
      <c r="BP7" s="41">
        <f t="shared" si="3"/>
        <v>598.55860000000007</v>
      </c>
      <c r="BQ7" s="41">
        <f t="shared" si="3"/>
        <v>440.88009999999997</v>
      </c>
      <c r="BR7" s="41">
        <f t="shared" si="3"/>
        <v>1039.4387000000002</v>
      </c>
      <c r="BS7" s="41">
        <f t="shared" si="3"/>
        <v>359.73950000000002</v>
      </c>
      <c r="BT7" s="41">
        <f t="shared" si="3"/>
        <v>265.90859999999998</v>
      </c>
      <c r="BU7" s="41">
        <f t="shared" si="3"/>
        <v>625.64810000000011</v>
      </c>
      <c r="BV7" s="41">
        <f t="shared" si="3"/>
        <v>198.1439</v>
      </c>
      <c r="BW7" s="41">
        <f t="shared" si="3"/>
        <v>127.5595</v>
      </c>
      <c r="BX7" s="41">
        <f t="shared" si="3"/>
        <v>325.70339999999999</v>
      </c>
      <c r="BY7" s="41">
        <f>SUM(BY5:BY6)</f>
        <v>641.02559999999994</v>
      </c>
      <c r="BZ7" s="41">
        <f t="shared" ref="BZ7:CJ7" si="4">SUM(BZ5:BZ6)</f>
        <v>341.34010000000001</v>
      </c>
      <c r="CA7" s="41">
        <f t="shared" si="4"/>
        <v>982.36569999999995</v>
      </c>
      <c r="CB7" s="41">
        <f t="shared" si="4"/>
        <v>467.17629999999997</v>
      </c>
      <c r="CC7" s="41">
        <f t="shared" si="4"/>
        <v>390.77299999999997</v>
      </c>
      <c r="CD7" s="41">
        <f t="shared" si="4"/>
        <v>857.94929999999999</v>
      </c>
      <c r="CE7" s="41">
        <f>SUM(CE5:CE6)</f>
        <v>313.39330000000001</v>
      </c>
      <c r="CF7" s="41">
        <f>SUM(CF5:CF6)</f>
        <v>44.059699999999999</v>
      </c>
      <c r="CG7" s="41">
        <f>SUM(CE7:CF7)</f>
        <v>357.45300000000003</v>
      </c>
      <c r="CH7" s="41">
        <f t="shared" si="4"/>
        <v>631.11099999999999</v>
      </c>
      <c r="CI7" s="41">
        <f t="shared" si="4"/>
        <v>424.8501</v>
      </c>
      <c r="CJ7" s="41">
        <f t="shared" si="4"/>
        <v>1055.9611</v>
      </c>
      <c r="CK7" s="41">
        <f>SUM(CK5:CK6)</f>
        <v>765.68560000000002</v>
      </c>
      <c r="CL7" s="41">
        <f>SUM(CL5:CL6)</f>
        <v>726.54480000000001</v>
      </c>
      <c r="CM7" s="41">
        <f>SUM(CK7:CL7)</f>
        <v>1492.2303999999999</v>
      </c>
      <c r="CN7" s="41">
        <f>SUM(CN5:CN6)</f>
        <v>557.9683</v>
      </c>
      <c r="CO7" s="41">
        <f>SUM(CO5:CO6)</f>
        <v>648.86889999999994</v>
      </c>
      <c r="CP7" s="41">
        <f>SUM(CN7:CO7)</f>
        <v>1206.8371999999999</v>
      </c>
      <c r="CQ7" s="41">
        <f>SUM(CQ5:CQ6)</f>
        <v>614.56870000000004</v>
      </c>
      <c r="CR7" s="41">
        <f>SUM(CR5:CR6)</f>
        <v>569.91270000000009</v>
      </c>
      <c r="CS7" s="41">
        <f>SUM(CQ7:CR7)</f>
        <v>1184.4814000000001</v>
      </c>
    </row>
    <row r="8" spans="1:97" s="25" customFormat="1" x14ac:dyDescent="0.25">
      <c r="A8" s="293" t="s">
        <v>260</v>
      </c>
      <c r="M8" s="23"/>
      <c r="N8" s="23"/>
      <c r="O8" s="23"/>
      <c r="P8" s="23"/>
      <c r="Q8" s="23"/>
      <c r="R8" s="23"/>
      <c r="S8" s="23"/>
      <c r="T8" s="23"/>
      <c r="U8" s="23"/>
      <c r="V8" s="23"/>
      <c r="W8" s="23"/>
      <c r="X8" s="23"/>
      <c r="Y8" s="23"/>
      <c r="Z8" s="23"/>
      <c r="AA8" s="23"/>
      <c r="AB8" s="23"/>
      <c r="AC8" s="23"/>
      <c r="AD8" s="23"/>
      <c r="AE8" s="23"/>
      <c r="AF8" s="23"/>
      <c r="AG8" s="204"/>
      <c r="AH8" s="205"/>
      <c r="AI8" s="206"/>
      <c r="AJ8" s="206"/>
      <c r="AK8" s="207"/>
      <c r="AL8" s="206"/>
      <c r="AM8" s="206"/>
      <c r="AN8" s="207"/>
      <c r="AO8" s="206"/>
      <c r="AP8" s="206"/>
      <c r="AQ8" s="207"/>
      <c r="AR8" s="206"/>
      <c r="AS8" s="206"/>
      <c r="AT8" s="206"/>
      <c r="AU8" s="206"/>
      <c r="AV8" s="206"/>
      <c r="AW8" s="207"/>
      <c r="AX8" s="206"/>
      <c r="AY8" s="206"/>
      <c r="AZ8" s="207"/>
      <c r="BA8" s="301"/>
      <c r="BB8" s="301"/>
      <c r="BC8" s="207"/>
      <c r="BD8" s="207"/>
      <c r="BE8" s="207"/>
      <c r="BF8" s="207"/>
      <c r="BG8" s="301"/>
      <c r="BH8" s="301"/>
      <c r="BI8" s="207"/>
      <c r="BJ8" s="208"/>
      <c r="BK8" s="208"/>
      <c r="BL8" s="302"/>
      <c r="BM8" s="302"/>
      <c r="BN8" s="302"/>
      <c r="BO8" s="302"/>
      <c r="BP8" s="208"/>
      <c r="BQ8" s="208"/>
      <c r="BR8" s="302"/>
      <c r="BS8" s="27"/>
      <c r="BT8" s="27"/>
      <c r="BU8" s="27"/>
      <c r="BV8" s="27"/>
      <c r="BW8" s="27"/>
      <c r="BX8" s="27"/>
      <c r="BY8" s="27"/>
      <c r="BZ8" s="27"/>
      <c r="CA8" s="27"/>
    </row>
    <row r="9" spans="1:97" x14ac:dyDescent="0.25">
      <c r="A9" s="109">
        <v>102</v>
      </c>
      <c r="M9" s="298">
        <v>0</v>
      </c>
      <c r="N9" s="298">
        <v>28.961200000000002</v>
      </c>
      <c r="O9" s="23">
        <v>28.961200000000002</v>
      </c>
      <c r="P9" s="298">
        <v>0</v>
      </c>
      <c r="Q9" s="298">
        <v>0</v>
      </c>
      <c r="R9" s="298">
        <v>22.821000000000002</v>
      </c>
      <c r="S9" s="23">
        <v>22.821000000000002</v>
      </c>
      <c r="T9" s="298">
        <v>0</v>
      </c>
      <c r="U9" s="298">
        <v>0</v>
      </c>
      <c r="V9" s="298">
        <v>13.007899999999999</v>
      </c>
      <c r="W9" s="23">
        <v>13.007899999999999</v>
      </c>
      <c r="X9" s="298">
        <v>0</v>
      </c>
      <c r="Y9" s="298">
        <v>0</v>
      </c>
      <c r="Z9" s="298">
        <v>12.691000000000001</v>
      </c>
      <c r="AA9" s="298">
        <f>SUM(Y9:Z9)</f>
        <v>12.691000000000001</v>
      </c>
      <c r="AB9" s="298"/>
      <c r="AC9" s="298">
        <v>19.1752</v>
      </c>
      <c r="AD9" s="298">
        <v>0</v>
      </c>
      <c r="AE9" s="23">
        <f>SUM(AC9:AD9)</f>
        <v>19.1752</v>
      </c>
      <c r="AF9" s="295">
        <v>19.3489</v>
      </c>
      <c r="AG9" s="295">
        <v>0</v>
      </c>
      <c r="AH9" s="211">
        <f>SUM(AF9:AG9)</f>
        <v>19.3489</v>
      </c>
      <c r="AI9" s="230">
        <v>14.526999999999999</v>
      </c>
      <c r="AJ9" s="230">
        <v>0</v>
      </c>
      <c r="AK9" s="41">
        <f>SUM(AI9:AJ9)</f>
        <v>14.526999999999999</v>
      </c>
      <c r="AL9" s="230">
        <v>7.7057000000000002</v>
      </c>
      <c r="AM9" s="230">
        <v>0</v>
      </c>
      <c r="AN9" s="41">
        <f>SUM(AL9:AM9)</f>
        <v>7.7057000000000002</v>
      </c>
      <c r="AO9" s="230">
        <v>0.48320000000000002</v>
      </c>
      <c r="AP9" s="230">
        <v>0</v>
      </c>
      <c r="AQ9" s="41">
        <f>SUM(AO9:AP9)</f>
        <v>0.48320000000000002</v>
      </c>
      <c r="AR9" s="41">
        <v>0.45619999999999999</v>
      </c>
      <c r="AS9" s="41">
        <v>0</v>
      </c>
      <c r="AT9" s="41">
        <f>SUM(AR9:AS9)</f>
        <v>0.45619999999999999</v>
      </c>
      <c r="AU9" s="230">
        <v>5.5598000000000001</v>
      </c>
      <c r="AV9" s="230">
        <v>0</v>
      </c>
      <c r="AW9" s="41">
        <f>SUM(AU9:AV9)</f>
        <v>5.5598000000000001</v>
      </c>
      <c r="AX9" s="230">
        <v>3.7433999999999998</v>
      </c>
      <c r="AY9" s="230">
        <v>0</v>
      </c>
      <c r="AZ9" s="41">
        <f>SUM(AX9:AY9)</f>
        <v>3.7433999999999998</v>
      </c>
      <c r="BA9" s="230">
        <v>0.30020000000000002</v>
      </c>
      <c r="BB9" s="230">
        <v>0</v>
      </c>
      <c r="BC9" s="41">
        <f>SUM(BA9:BB9)</f>
        <v>0.30020000000000002</v>
      </c>
      <c r="BD9" s="41">
        <v>0.14419999999999999</v>
      </c>
      <c r="BE9" s="41">
        <v>0</v>
      </c>
      <c r="BF9" s="41">
        <f t="shared" si="0"/>
        <v>0.14419999999999999</v>
      </c>
      <c r="BG9" s="230">
        <v>3.1673</v>
      </c>
      <c r="BH9" s="230">
        <v>0</v>
      </c>
      <c r="BI9" s="41">
        <f>SUM(BG9:BH9)</f>
        <v>3.1673</v>
      </c>
      <c r="BJ9" s="299">
        <v>1.4787999999999999</v>
      </c>
      <c r="BK9" s="299">
        <v>0</v>
      </c>
      <c r="BL9" s="299">
        <f t="shared" si="1"/>
        <v>1.4787999999999999</v>
      </c>
      <c r="BM9" s="299">
        <v>1.4077</v>
      </c>
      <c r="BN9" s="299">
        <v>0</v>
      </c>
      <c r="BO9" s="299">
        <f>SUM(BM9:BN9)</f>
        <v>1.4077</v>
      </c>
      <c r="BP9" s="299">
        <v>76.625100000000003</v>
      </c>
      <c r="BQ9" s="299">
        <v>0</v>
      </c>
      <c r="BR9" s="299">
        <f t="shared" si="2"/>
        <v>76.625100000000003</v>
      </c>
      <c r="BS9" s="299">
        <v>30.75</v>
      </c>
      <c r="BT9" s="299">
        <v>0</v>
      </c>
      <c r="BU9" s="299">
        <f>SUM(BS9:BT9)</f>
        <v>30.75</v>
      </c>
      <c r="BV9" s="299">
        <v>29.066500000000001</v>
      </c>
      <c r="BW9" s="299"/>
      <c r="BX9" s="299">
        <f>SUM(BV9:BW9)</f>
        <v>29.066500000000001</v>
      </c>
      <c r="BY9" s="299">
        <v>59.276299999999999</v>
      </c>
      <c r="BZ9" s="299">
        <v>0</v>
      </c>
      <c r="CA9" s="299">
        <f>SUM(BY9:BZ9)</f>
        <v>59.276299999999999</v>
      </c>
      <c r="CB9" s="299">
        <v>382.28160000000003</v>
      </c>
      <c r="CC9" s="299"/>
      <c r="CD9" s="299">
        <f>SUM(CB9:CC9)</f>
        <v>382.28160000000003</v>
      </c>
      <c r="CE9" s="299">
        <v>369.35849999999999</v>
      </c>
      <c r="CF9" s="299"/>
      <c r="CG9" s="299">
        <f>SUM(CE9:CF9)</f>
        <v>369.35849999999999</v>
      </c>
      <c r="CH9" s="299">
        <v>52.0762</v>
      </c>
      <c r="CI9" s="299"/>
      <c r="CJ9" s="299">
        <f>SUM(CH9:CI9)</f>
        <v>52.0762</v>
      </c>
      <c r="CK9" s="299">
        <v>207.33750000000001</v>
      </c>
      <c r="CL9" s="299"/>
      <c r="CM9" s="299">
        <f>SUM(CK9:CL9)</f>
        <v>207.33750000000001</v>
      </c>
      <c r="CN9" s="299">
        <v>68.000500000000002</v>
      </c>
      <c r="CO9" s="299"/>
      <c r="CP9" s="299">
        <f>SUM(CN9:CO9)</f>
        <v>68.000500000000002</v>
      </c>
      <c r="CQ9" s="299">
        <v>85.584800000000001</v>
      </c>
      <c r="CR9" s="299"/>
      <c r="CS9" s="299">
        <f>SUM(CQ9:CR9)</f>
        <v>85.584800000000001</v>
      </c>
    </row>
    <row r="10" spans="1:97" x14ac:dyDescent="0.25">
      <c r="A10" s="303" t="s">
        <v>214</v>
      </c>
      <c r="M10" s="304">
        <v>0</v>
      </c>
      <c r="N10" s="304">
        <v>0.91639999999999999</v>
      </c>
      <c r="O10" s="23">
        <v>0.91639999999999999</v>
      </c>
      <c r="P10" s="304">
        <v>0</v>
      </c>
      <c r="Q10" s="304">
        <v>0</v>
      </c>
      <c r="R10" s="304">
        <v>7.7329999999999997</v>
      </c>
      <c r="S10" s="23">
        <v>7.7329999999999997</v>
      </c>
      <c r="T10" s="304">
        <v>0</v>
      </c>
      <c r="U10" s="304">
        <v>0</v>
      </c>
      <c r="V10" s="304">
        <v>1.7853000000000001</v>
      </c>
      <c r="W10" s="23">
        <v>1.7853000000000001</v>
      </c>
      <c r="X10" s="304">
        <v>0</v>
      </c>
      <c r="Y10" s="304">
        <v>0</v>
      </c>
      <c r="Z10" s="304">
        <v>1.4101999999999999</v>
      </c>
      <c r="AA10" s="304">
        <f>SUM(Y10:Z10)</f>
        <v>1.4101999999999999</v>
      </c>
      <c r="AB10" s="304"/>
      <c r="AC10" s="304">
        <v>36.637999999999998</v>
      </c>
      <c r="AD10" s="304">
        <v>1E-4</v>
      </c>
      <c r="AE10" s="23">
        <f>SUM(AC10:AD10)</f>
        <v>36.638100000000001</v>
      </c>
      <c r="AF10" s="295">
        <v>32.2988</v>
      </c>
      <c r="AG10" s="295">
        <v>1E-4</v>
      </c>
      <c r="AH10" s="211">
        <f>SUM(AF10:AG10)</f>
        <v>32.298900000000003</v>
      </c>
      <c r="AI10" s="230">
        <v>27.859200000000001</v>
      </c>
      <c r="AJ10" s="230">
        <v>0</v>
      </c>
      <c r="AK10" s="41">
        <f>SUM(AI10:AJ10)</f>
        <v>27.859200000000001</v>
      </c>
      <c r="AL10" s="230">
        <v>28.557700000000001</v>
      </c>
      <c r="AM10" s="230">
        <v>1E-4</v>
      </c>
      <c r="AN10" s="41">
        <f>SUM(AL10:AM10)</f>
        <v>28.5578</v>
      </c>
      <c r="AO10" s="230">
        <v>13.150700000000001</v>
      </c>
      <c r="AP10" s="230">
        <v>0</v>
      </c>
      <c r="AQ10" s="41">
        <f>SUM(AO10:AP10)</f>
        <v>13.150700000000001</v>
      </c>
      <c r="AR10" s="41">
        <v>12</v>
      </c>
      <c r="AS10" s="41">
        <v>0</v>
      </c>
      <c r="AT10" s="41">
        <f>SUM(AR10:AS10)</f>
        <v>12</v>
      </c>
      <c r="AU10" s="230">
        <v>10.530900000000001</v>
      </c>
      <c r="AV10" s="230">
        <v>0</v>
      </c>
      <c r="AW10" s="41">
        <f>SUM(AU10:AV10)</f>
        <v>10.530900000000001</v>
      </c>
      <c r="AX10" s="230">
        <v>9.0309000000000008</v>
      </c>
      <c r="AY10" s="230">
        <v>1E-4</v>
      </c>
      <c r="AZ10" s="41">
        <f>SUM(AX10:AY10)</f>
        <v>9.0310000000000006</v>
      </c>
      <c r="BA10" s="230">
        <v>10.730499999999999</v>
      </c>
      <c r="BB10" s="230">
        <v>0</v>
      </c>
      <c r="BC10" s="41">
        <f>SUM(BA10:BB10)</f>
        <v>10.730499999999999</v>
      </c>
      <c r="BD10" s="41">
        <v>9.5256000000000007</v>
      </c>
      <c r="BE10" s="41">
        <v>0</v>
      </c>
      <c r="BF10" s="41">
        <f t="shared" si="0"/>
        <v>9.5256000000000007</v>
      </c>
      <c r="BG10" s="230">
        <v>3.2479</v>
      </c>
      <c r="BH10" s="230">
        <v>0</v>
      </c>
      <c r="BI10" s="41">
        <f>SUM(BG10:BH10)</f>
        <v>3.2479</v>
      </c>
      <c r="BJ10" s="299">
        <v>2.7690000000000001</v>
      </c>
      <c r="BK10" s="299">
        <v>0</v>
      </c>
      <c r="BL10" s="299">
        <f t="shared" si="1"/>
        <v>2.7690000000000001</v>
      </c>
      <c r="BM10" s="299">
        <v>2.4775999999999998</v>
      </c>
      <c r="BN10" s="299">
        <v>0</v>
      </c>
      <c r="BO10" s="299">
        <f>SUM(BM10:BN10)</f>
        <v>2.4775999999999998</v>
      </c>
      <c r="BP10" s="299">
        <v>4.5785</v>
      </c>
      <c r="BQ10" s="299">
        <v>0</v>
      </c>
      <c r="BR10" s="299">
        <f t="shared" si="2"/>
        <v>4.5785</v>
      </c>
      <c r="BS10" s="299">
        <v>27.8872</v>
      </c>
      <c r="BT10" s="299">
        <v>0</v>
      </c>
      <c r="BU10" s="299">
        <f>SUM(BS10:BT10)</f>
        <v>27.8872</v>
      </c>
      <c r="BV10" s="299">
        <v>23.191800000000001</v>
      </c>
      <c r="BW10" s="299"/>
      <c r="BX10" s="299">
        <f>SUM(BV10:BW10)</f>
        <v>23.191800000000001</v>
      </c>
      <c r="BY10" s="299">
        <v>25.965699999999998</v>
      </c>
      <c r="BZ10" s="299">
        <v>0</v>
      </c>
      <c r="CA10" s="299">
        <f>SUM(BY10:BZ10)</f>
        <v>25.965699999999998</v>
      </c>
      <c r="CB10" s="299">
        <v>23.61</v>
      </c>
      <c r="CC10" s="299">
        <v>1E-4</v>
      </c>
      <c r="CD10" s="299">
        <f>SUM(CB10:CC10)</f>
        <v>23.610099999999999</v>
      </c>
      <c r="CE10" s="299">
        <v>15.1304</v>
      </c>
      <c r="CF10" s="299"/>
      <c r="CG10" s="299">
        <f>SUM(CE10:CF10)</f>
        <v>15.1304</v>
      </c>
      <c r="CH10" s="299">
        <v>22.109300000000001</v>
      </c>
      <c r="CI10" s="299">
        <v>1E-4</v>
      </c>
      <c r="CJ10" s="299">
        <f>SUM(CH10:CI10)</f>
        <v>22.109400000000001</v>
      </c>
      <c r="CK10" s="299">
        <v>11.076700000000001</v>
      </c>
      <c r="CL10" s="299"/>
      <c r="CM10" s="299">
        <f>SUM(CK10:CL10)</f>
        <v>11.076700000000001</v>
      </c>
      <c r="CN10" s="299">
        <v>54.895400000000002</v>
      </c>
      <c r="CO10" s="299"/>
      <c r="CP10" s="299">
        <f>SUM(CN10:CO10)</f>
        <v>54.895400000000002</v>
      </c>
      <c r="CQ10" s="299">
        <v>54.895400000000002</v>
      </c>
      <c r="CR10" s="299"/>
      <c r="CS10" s="299">
        <f>SUM(CQ10:CR10)</f>
        <v>54.895400000000002</v>
      </c>
    </row>
    <row r="11" spans="1:97" x14ac:dyDescent="0.25">
      <c r="A11" s="56" t="s">
        <v>281</v>
      </c>
      <c r="M11" s="211">
        <v>0</v>
      </c>
      <c r="N11" s="211">
        <v>37.551700000000004</v>
      </c>
      <c r="O11" s="211">
        <v>37.551700000000004</v>
      </c>
      <c r="P11" s="211">
        <v>0</v>
      </c>
      <c r="Q11" s="211">
        <v>0</v>
      </c>
      <c r="R11" s="211">
        <v>79.233400000000003</v>
      </c>
      <c r="S11" s="211">
        <v>79.233400000000003</v>
      </c>
      <c r="T11" s="56">
        <v>4.0000000000000002E-4</v>
      </c>
      <c r="U11" s="56">
        <v>0</v>
      </c>
      <c r="V11" s="56">
        <v>55.130900000000004</v>
      </c>
      <c r="W11" s="56">
        <v>55.130900000000004</v>
      </c>
      <c r="X11" s="56">
        <v>0.497</v>
      </c>
      <c r="Y11" s="56">
        <f>SUM(Y9:Y10)</f>
        <v>0</v>
      </c>
      <c r="Z11" s="56">
        <f>SUM(Z9:Z10)</f>
        <v>14.1012</v>
      </c>
      <c r="AA11" s="56">
        <f>SUM(AA9:AA10)</f>
        <v>14.1012</v>
      </c>
      <c r="AB11" s="56"/>
      <c r="AC11" s="54">
        <f>SUM(AC7+AC9)</f>
        <v>197.00789999999998</v>
      </c>
      <c r="AD11" s="54">
        <f>SUM(AD7+AD9)</f>
        <v>232.98000000000002</v>
      </c>
      <c r="AE11" s="54">
        <f>SUM(AE7+AE9)</f>
        <v>429.98790000000002</v>
      </c>
      <c r="AF11" s="54">
        <f t="shared" ref="AF11:AY11" si="5">SUM(AF7+AF9)</f>
        <v>191.66109999999998</v>
      </c>
      <c r="AG11" s="54">
        <f t="shared" si="5"/>
        <v>116.46040000000001</v>
      </c>
      <c r="AH11" s="54">
        <f t="shared" si="5"/>
        <v>308.12150000000003</v>
      </c>
      <c r="AI11" s="53">
        <f>SUM(AI7+AI9)</f>
        <v>179.11869999999999</v>
      </c>
      <c r="AJ11" s="53">
        <f>SUM(AJ7+AJ9)</f>
        <v>116.46</v>
      </c>
      <c r="AK11" s="53">
        <f>SUM(AK7+AK9)</f>
        <v>295.57869999999997</v>
      </c>
      <c r="AL11" s="53">
        <f t="shared" si="5"/>
        <v>345.34770000000003</v>
      </c>
      <c r="AM11" s="53">
        <f t="shared" si="5"/>
        <v>166.2004</v>
      </c>
      <c r="AN11" s="53">
        <f>SUM(AN7+AN9)</f>
        <v>511.54810000000003</v>
      </c>
      <c r="AO11" s="53">
        <f t="shared" si="5"/>
        <v>334.45650000000001</v>
      </c>
      <c r="AP11" s="53">
        <f t="shared" si="5"/>
        <v>233.4418</v>
      </c>
      <c r="AQ11" s="53">
        <f>SUM(AQ7+AQ9)</f>
        <v>567.89829999999995</v>
      </c>
      <c r="AR11" s="53">
        <f>SUM(AR7+AR9)</f>
        <v>287.9117</v>
      </c>
      <c r="AS11" s="53">
        <f>SUM(AS7+AS9)</f>
        <v>215.6104</v>
      </c>
      <c r="AT11" s="53">
        <f>SUM(AT7+AT9)</f>
        <v>503.52209999999997</v>
      </c>
      <c r="AU11" s="53">
        <f t="shared" si="5"/>
        <v>235.08019999999999</v>
      </c>
      <c r="AV11" s="53">
        <f t="shared" si="5"/>
        <v>256.08029999999997</v>
      </c>
      <c r="AW11" s="53">
        <f>SUM(AW7+AW9)</f>
        <v>491.16049999999996</v>
      </c>
      <c r="AX11" s="53">
        <f t="shared" si="5"/>
        <v>233.2638</v>
      </c>
      <c r="AY11" s="53">
        <f t="shared" si="5"/>
        <v>256.08029999999997</v>
      </c>
      <c r="AZ11" s="53">
        <f>SUM(AZ7+AZ9)</f>
        <v>489.34409999999997</v>
      </c>
      <c r="BA11" s="53">
        <f t="shared" ref="BA11:BX11" si="6">SUM(BA7+BA9)</f>
        <v>322.19070000000005</v>
      </c>
      <c r="BB11" s="53">
        <f t="shared" si="6"/>
        <v>229.6463</v>
      </c>
      <c r="BC11" s="53">
        <f t="shared" si="6"/>
        <v>551.8370000000001</v>
      </c>
      <c r="BD11" s="53">
        <f t="shared" si="6"/>
        <v>225.9006</v>
      </c>
      <c r="BE11" s="53">
        <f t="shared" si="6"/>
        <v>229.30200000000002</v>
      </c>
      <c r="BF11" s="41">
        <f t="shared" si="0"/>
        <v>455.20260000000002</v>
      </c>
      <c r="BG11" s="53">
        <f t="shared" si="6"/>
        <v>516.15149999999994</v>
      </c>
      <c r="BH11" s="53">
        <f t="shared" si="6"/>
        <v>424.11610000000002</v>
      </c>
      <c r="BI11" s="53">
        <f t="shared" si="6"/>
        <v>940.26760000000002</v>
      </c>
      <c r="BJ11" s="53">
        <f t="shared" si="6"/>
        <v>623.26099999999997</v>
      </c>
      <c r="BK11" s="53">
        <f t="shared" si="6"/>
        <v>442.45280000000002</v>
      </c>
      <c r="BL11" s="53">
        <f t="shared" si="6"/>
        <v>1065.7138000000002</v>
      </c>
      <c r="BM11" s="53">
        <f t="shared" si="6"/>
        <v>608.49569999999994</v>
      </c>
      <c r="BN11" s="53">
        <f t="shared" si="6"/>
        <v>279.30770000000001</v>
      </c>
      <c r="BO11" s="53">
        <f t="shared" si="6"/>
        <v>887.8033999999999</v>
      </c>
      <c r="BP11" s="53">
        <f t="shared" si="6"/>
        <v>675.18370000000004</v>
      </c>
      <c r="BQ11" s="53">
        <f t="shared" si="6"/>
        <v>440.88009999999997</v>
      </c>
      <c r="BR11" s="53">
        <f t="shared" si="6"/>
        <v>1116.0638000000001</v>
      </c>
      <c r="BS11" s="53">
        <f t="shared" si="6"/>
        <v>390.48950000000002</v>
      </c>
      <c r="BT11" s="53">
        <f t="shared" si="6"/>
        <v>265.90859999999998</v>
      </c>
      <c r="BU11" s="53">
        <f t="shared" si="6"/>
        <v>656.39810000000011</v>
      </c>
      <c r="BV11" s="53">
        <f t="shared" si="6"/>
        <v>227.21039999999999</v>
      </c>
      <c r="BW11" s="53">
        <f t="shared" si="6"/>
        <v>127.5595</v>
      </c>
      <c r="BX11" s="53">
        <f t="shared" si="6"/>
        <v>354.76990000000001</v>
      </c>
      <c r="BY11" s="53">
        <f>SUM(BY7+BY9)</f>
        <v>700.30189999999993</v>
      </c>
      <c r="BZ11" s="53">
        <f t="shared" ref="BZ11:CJ11" si="7">SUM(BZ7+BZ9)</f>
        <v>341.34010000000001</v>
      </c>
      <c r="CA11" s="53">
        <f t="shared" si="7"/>
        <v>1041.6420000000001</v>
      </c>
      <c r="CB11" s="53">
        <f t="shared" si="7"/>
        <v>849.4579</v>
      </c>
      <c r="CC11" s="53">
        <f t="shared" si="7"/>
        <v>390.77299999999997</v>
      </c>
      <c r="CD11" s="53">
        <f>SUM(CD7+CD9)</f>
        <v>1240.2309</v>
      </c>
      <c r="CE11" s="53">
        <f>SUM(CE9:CE10)</f>
        <v>384.4889</v>
      </c>
      <c r="CF11" s="53"/>
      <c r="CG11" s="53">
        <f>SUM(CE11:CF11)</f>
        <v>384.4889</v>
      </c>
      <c r="CH11" s="53">
        <f>SUM(CH7+CH9)</f>
        <v>683.18719999999996</v>
      </c>
      <c r="CI11" s="53">
        <f t="shared" si="7"/>
        <v>424.8501</v>
      </c>
      <c r="CJ11" s="53">
        <f t="shared" si="7"/>
        <v>1108.0373</v>
      </c>
      <c r="CK11" s="53">
        <f>SUM(CK9:CK10)</f>
        <v>218.41419999999999</v>
      </c>
      <c r="CL11" s="53"/>
      <c r="CM11" s="53">
        <f>SUM(CK11:CL11)</f>
        <v>218.41419999999999</v>
      </c>
      <c r="CN11" s="53">
        <f>SUM(CN9:CN10)</f>
        <v>122.89590000000001</v>
      </c>
      <c r="CO11" s="53"/>
      <c r="CP11" s="53">
        <f>SUM(CN11:CO11)</f>
        <v>122.89590000000001</v>
      </c>
      <c r="CQ11" s="53">
        <f>SUM(CQ9:CQ10)</f>
        <v>140.4802</v>
      </c>
      <c r="CR11" s="53"/>
      <c r="CS11" s="53">
        <f>SUM(CQ11:CR11)</f>
        <v>140.4802</v>
      </c>
    </row>
    <row r="12" spans="1:97" x14ac:dyDescent="0.25">
      <c r="A12" s="56" t="s">
        <v>217</v>
      </c>
      <c r="B12" s="26"/>
      <c r="C12" s="26"/>
      <c r="D12" s="26"/>
      <c r="E12" s="26"/>
      <c r="F12" s="26"/>
      <c r="G12" s="26"/>
      <c r="H12" s="26"/>
      <c r="I12" s="26"/>
      <c r="J12" s="26"/>
      <c r="K12" s="26"/>
      <c r="L12" s="26"/>
      <c r="M12" s="211">
        <v>0</v>
      </c>
      <c r="N12" s="211">
        <v>155.0188</v>
      </c>
      <c r="O12" s="23">
        <v>155.0188</v>
      </c>
      <c r="P12" s="211">
        <v>0</v>
      </c>
      <c r="Q12" s="211">
        <v>0</v>
      </c>
      <c r="R12" s="211">
        <v>239.12989999999999</v>
      </c>
      <c r="S12" s="23">
        <v>239.12989999999999</v>
      </c>
      <c r="T12" s="56">
        <v>16.842400000000001</v>
      </c>
      <c r="U12" s="56">
        <v>0</v>
      </c>
      <c r="V12" s="56">
        <v>139.12370000000001</v>
      </c>
      <c r="W12" s="56">
        <v>139.12370000000001</v>
      </c>
      <c r="X12" s="56">
        <v>17.584399999999999</v>
      </c>
      <c r="Y12" s="56">
        <v>0</v>
      </c>
      <c r="Z12" s="56">
        <v>119.0737</v>
      </c>
      <c r="AA12" s="56">
        <f>SUM(Y12:Z12)</f>
        <v>119.0737</v>
      </c>
      <c r="AB12" s="56"/>
      <c r="AC12" s="54">
        <v>479.43549999999999</v>
      </c>
      <c r="AD12" s="54">
        <v>402.29129999999998</v>
      </c>
      <c r="AE12" s="57">
        <f>SUM(AC12:AD12)</f>
        <v>881.72679999999991</v>
      </c>
      <c r="AF12" s="305">
        <v>372.55279999999999</v>
      </c>
      <c r="AG12" s="305">
        <v>212.92449999999999</v>
      </c>
      <c r="AH12" s="54">
        <f>SUM(AF12:AG12)</f>
        <v>585.47730000000001</v>
      </c>
      <c r="AI12" s="306">
        <v>313.88339999999999</v>
      </c>
      <c r="AJ12" s="306">
        <v>200.7354</v>
      </c>
      <c r="AK12" s="53">
        <f>SUM(AI12:AJ12)</f>
        <v>514.61879999999996</v>
      </c>
      <c r="AL12" s="306">
        <v>541.96180000000004</v>
      </c>
      <c r="AM12" s="306">
        <v>290.0025</v>
      </c>
      <c r="AN12" s="53">
        <f>SUM(AL12:AM12)</f>
        <v>831.96430000000009</v>
      </c>
      <c r="AO12" s="306">
        <v>519.25080000000003</v>
      </c>
      <c r="AP12" s="306">
        <v>381.38159999999999</v>
      </c>
      <c r="AQ12" s="53">
        <f>SUM(AO12:AP12)</f>
        <v>900.63239999999996</v>
      </c>
      <c r="AR12" s="53">
        <v>467.7278</v>
      </c>
      <c r="AS12" s="53">
        <v>357.48630000000003</v>
      </c>
      <c r="AT12" s="53">
        <f>SUM(AR12:AS12)</f>
        <v>825.21410000000003</v>
      </c>
      <c r="AU12" s="306">
        <v>456.3922</v>
      </c>
      <c r="AV12" s="306">
        <v>421.26119999999997</v>
      </c>
      <c r="AW12" s="53">
        <f>SUM(AU12:AV12)</f>
        <v>877.65339999999992</v>
      </c>
      <c r="AX12" s="306">
        <v>393.84070000000003</v>
      </c>
      <c r="AY12" s="306">
        <v>414.2405</v>
      </c>
      <c r="AZ12" s="53">
        <f>SUM(AX12:AY12)</f>
        <v>808.08120000000008</v>
      </c>
      <c r="BA12" s="306">
        <v>522.06330000000003</v>
      </c>
      <c r="BB12" s="306">
        <v>369.91879999999998</v>
      </c>
      <c r="BC12" s="53">
        <f>SUM(BA12:BB12)</f>
        <v>891.98209999999995</v>
      </c>
      <c r="BD12" s="53">
        <v>399.29419999999999</v>
      </c>
      <c r="BE12" s="53">
        <v>366.76900000000001</v>
      </c>
      <c r="BF12" s="41">
        <f>SUM(BD12:BE12)</f>
        <v>766.06320000000005</v>
      </c>
      <c r="BG12" s="306">
        <v>753.79859999999996</v>
      </c>
      <c r="BH12" s="306">
        <v>658.73739999999998</v>
      </c>
      <c r="BI12" s="53">
        <f>SUM(BG12:BH12)</f>
        <v>1412.5360000000001</v>
      </c>
      <c r="BJ12" s="306">
        <v>878.30510000000004</v>
      </c>
      <c r="BK12" s="306">
        <v>669.92089999999996</v>
      </c>
      <c r="BL12" s="306">
        <f t="shared" si="1"/>
        <v>1548.2260000000001</v>
      </c>
      <c r="BM12" s="53">
        <v>851.24580000000003</v>
      </c>
      <c r="BN12" s="53">
        <v>429.24680000000001</v>
      </c>
      <c r="BO12" s="53">
        <f>SUM(BM12:BN12)</f>
        <v>1280.4926</v>
      </c>
      <c r="BP12" s="53">
        <v>1005.5667</v>
      </c>
      <c r="BQ12" s="53">
        <v>662.24279999999999</v>
      </c>
      <c r="BR12" s="53">
        <f t="shared" si="2"/>
        <v>1667.8094999999998</v>
      </c>
      <c r="BS12" s="53">
        <v>663.04380000000003</v>
      </c>
      <c r="BT12" s="53">
        <v>406.95209999999997</v>
      </c>
      <c r="BU12" s="53">
        <f>SUM(BS12:BT12)</f>
        <v>1069.9958999999999</v>
      </c>
      <c r="BV12" s="53">
        <v>419.30790000000002</v>
      </c>
      <c r="BW12" s="53">
        <v>207.38980000000001</v>
      </c>
      <c r="BX12" s="53">
        <f>SUM(BV12:BW12)</f>
        <v>626.69770000000005</v>
      </c>
      <c r="BY12" s="53">
        <v>1366.8143</v>
      </c>
      <c r="BZ12" s="53">
        <v>515.03390000000002</v>
      </c>
      <c r="CA12" s="53">
        <f>SUM(BY12:BZ12)</f>
        <v>1881.8481999999999</v>
      </c>
      <c r="CB12" s="53">
        <v>1641.8140000000001</v>
      </c>
      <c r="CC12" s="53">
        <v>592.89610000000005</v>
      </c>
      <c r="CD12" s="53">
        <f>SUM(CB12:CC12)</f>
        <v>2234.7101000000002</v>
      </c>
      <c r="CE12" s="53">
        <v>1377.6439</v>
      </c>
      <c r="CF12" s="53">
        <v>68.9893</v>
      </c>
      <c r="CG12" s="53">
        <f>SUM(CE12:CF12)</f>
        <v>1446.6332</v>
      </c>
      <c r="CH12" s="53">
        <v>1276.0748000000001</v>
      </c>
      <c r="CI12" s="53">
        <v>624.79319999999996</v>
      </c>
      <c r="CJ12" s="53">
        <f>SUM(CH12:CI12)</f>
        <v>1900.8679999999999</v>
      </c>
      <c r="CK12" s="53">
        <v>2064.3580000000002</v>
      </c>
      <c r="CL12" s="53">
        <v>1003.4059</v>
      </c>
      <c r="CM12" s="53">
        <f>SUM(CK12:CL12)</f>
        <v>3067.7638999999999</v>
      </c>
      <c r="CN12" s="53">
        <v>1543.1747</v>
      </c>
      <c r="CO12" s="53">
        <v>998.04930000000002</v>
      </c>
      <c r="CP12" s="53">
        <f>SUM(CN12:CO12)</f>
        <v>2541.2240000000002</v>
      </c>
      <c r="CQ12" s="53"/>
      <c r="CR12" s="53"/>
      <c r="CS12" s="53">
        <f>SUM(CQ12:CR12)</f>
        <v>0</v>
      </c>
    </row>
    <row r="13" spans="1:97" x14ac:dyDescent="0.25">
      <c r="A13" s="307"/>
      <c r="AE13" s="27"/>
      <c r="AF13" s="295"/>
      <c r="AG13" s="295"/>
      <c r="AH13" s="211"/>
      <c r="AI13" s="295"/>
      <c r="AJ13" s="295"/>
      <c r="AK13" s="211"/>
      <c r="AL13" s="295"/>
      <c r="AM13" s="295"/>
      <c r="AN13" s="211"/>
      <c r="AO13" s="295"/>
      <c r="AP13" s="295"/>
      <c r="AQ13" s="211"/>
      <c r="AR13" s="211"/>
      <c r="AS13" s="211"/>
      <c r="AT13" s="211"/>
      <c r="AU13" s="295"/>
      <c r="AV13" s="295"/>
      <c r="AW13" s="211"/>
      <c r="AX13" s="295"/>
      <c r="AY13" s="295"/>
      <c r="AZ13" s="211"/>
    </row>
    <row r="14" spans="1:97" s="97" customFormat="1" ht="22.5" customHeight="1" x14ac:dyDescent="0.25">
      <c r="A14" s="362" t="s">
        <v>272</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c r="BR14" s="363"/>
      <c r="BS14" s="363"/>
      <c r="BT14" s="363"/>
      <c r="BU14" s="363"/>
      <c r="BV14" s="363"/>
      <c r="BW14" s="363"/>
      <c r="BX14" s="363"/>
      <c r="BY14" s="363"/>
      <c r="BZ14" s="363"/>
      <c r="CA14" s="363"/>
      <c r="CB14" s="363"/>
      <c r="CC14" s="363"/>
      <c r="CD14" s="363"/>
      <c r="CE14" s="363"/>
      <c r="CF14" s="363"/>
      <c r="CG14" s="363"/>
      <c r="CH14" s="363"/>
      <c r="CI14" s="363"/>
      <c r="CJ14" s="363"/>
      <c r="CK14" s="363"/>
      <c r="CL14" s="363"/>
      <c r="CM14" s="363"/>
      <c r="CN14" s="363"/>
      <c r="CO14" s="363"/>
      <c r="CP14" s="363"/>
      <c r="CQ14" s="363"/>
      <c r="CR14" s="363"/>
      <c r="CS14" s="363"/>
    </row>
    <row r="15" spans="1:97" x14ac:dyDescent="0.25">
      <c r="A15" s="308" t="s">
        <v>172</v>
      </c>
      <c r="AC15" s="299"/>
      <c r="AD15" s="299"/>
      <c r="AE15" s="49"/>
      <c r="AF15" s="295"/>
      <c r="AG15" s="295"/>
      <c r="AH15" s="211"/>
      <c r="AI15" s="295"/>
      <c r="AJ15" s="295"/>
      <c r="AK15" s="211"/>
      <c r="AL15" s="295"/>
      <c r="AM15" s="295"/>
      <c r="AN15" s="211"/>
      <c r="AO15" s="295"/>
      <c r="AP15" s="295"/>
      <c r="AQ15" s="211"/>
      <c r="AR15" s="211"/>
      <c r="AS15" s="211"/>
      <c r="AT15" s="211"/>
      <c r="AU15" s="295"/>
      <c r="AV15" s="295"/>
      <c r="AW15" s="211"/>
      <c r="AX15" s="295"/>
      <c r="AY15" s="295"/>
      <c r="AZ15" s="211"/>
    </row>
    <row r="16" spans="1:97" x14ac:dyDescent="0.25">
      <c r="A16" s="309" t="s">
        <v>1</v>
      </c>
      <c r="AC16" s="299"/>
      <c r="AD16" s="299"/>
      <c r="AE16" s="49"/>
      <c r="AF16" s="295"/>
      <c r="AG16" s="295"/>
      <c r="AH16" s="211"/>
      <c r="AI16" s="295"/>
      <c r="AJ16" s="295"/>
      <c r="AK16" s="211"/>
      <c r="AL16" s="295"/>
      <c r="AM16" s="295"/>
      <c r="AN16" s="211"/>
      <c r="AO16" s="295"/>
      <c r="AP16" s="295"/>
      <c r="AQ16" s="211"/>
      <c r="AR16" s="211"/>
      <c r="AS16" s="211"/>
      <c r="AT16" s="211"/>
      <c r="AU16" s="295"/>
      <c r="AV16" s="295"/>
      <c r="AW16" s="211"/>
      <c r="AX16" s="295"/>
      <c r="AY16" s="295"/>
      <c r="AZ16" s="211"/>
    </row>
    <row r="17" spans="1:97" x14ac:dyDescent="0.25">
      <c r="A17" s="310" t="s">
        <v>173</v>
      </c>
      <c r="M17" s="295">
        <v>0</v>
      </c>
      <c r="N17" s="295">
        <v>0.73309999999999997</v>
      </c>
      <c r="O17" s="211">
        <f>N17+M17</f>
        <v>0.73309999999999997</v>
      </c>
      <c r="P17" s="295">
        <v>0</v>
      </c>
      <c r="Q17" s="295">
        <v>0</v>
      </c>
      <c r="R17" s="295">
        <v>1.3939999999999999</v>
      </c>
      <c r="S17" s="211">
        <f>R17+Q17</f>
        <v>1.3939999999999999</v>
      </c>
      <c r="T17" s="295">
        <v>1.3938999999999999</v>
      </c>
      <c r="U17" s="295">
        <v>0</v>
      </c>
      <c r="V17" s="295">
        <v>1.1000000000000001</v>
      </c>
      <c r="W17" s="211">
        <f>V17+U17</f>
        <v>1.1000000000000001</v>
      </c>
      <c r="X17" s="295">
        <v>1</v>
      </c>
      <c r="Y17" s="295">
        <v>0</v>
      </c>
      <c r="Z17" s="295">
        <v>0.80859999999999999</v>
      </c>
      <c r="AA17" s="295">
        <f>SUM(Y17:Z17)</f>
        <v>0.80859999999999999</v>
      </c>
      <c r="AB17" s="295"/>
      <c r="AC17" s="295">
        <v>3</v>
      </c>
      <c r="AD17" s="295">
        <v>0.81820000000000004</v>
      </c>
      <c r="AE17" s="211">
        <f>AD17+AC17</f>
        <v>3.8182</v>
      </c>
      <c r="AF17" s="295">
        <v>1.35</v>
      </c>
      <c r="AG17" s="295">
        <v>0.82399999999999995</v>
      </c>
      <c r="AH17" s="211">
        <f>SUM(AF17:AG17)</f>
        <v>2.1739999999999999</v>
      </c>
      <c r="AI17" s="295">
        <v>0.8538</v>
      </c>
      <c r="AJ17" s="295">
        <v>5.1900000000000002E-2</v>
      </c>
      <c r="AK17" s="211">
        <f>SUM(AI17:AJ17)</f>
        <v>0.90569999999999995</v>
      </c>
      <c r="AL17" s="295">
        <v>5</v>
      </c>
      <c r="AM17" s="295">
        <v>1E-4</v>
      </c>
      <c r="AN17" s="211">
        <f>SUM(AL17:AM17)</f>
        <v>5.0000999999999998</v>
      </c>
      <c r="AO17" s="295">
        <v>0.5</v>
      </c>
      <c r="AP17" s="295">
        <v>1E-4</v>
      </c>
      <c r="AQ17" s="211">
        <f>SUM(AO17:AP17)</f>
        <v>0.50009999999999999</v>
      </c>
      <c r="AR17" s="211">
        <v>9.1300000000000006E-2</v>
      </c>
      <c r="AS17" s="211">
        <v>0</v>
      </c>
      <c r="AT17" s="211">
        <f>SUM(AR17:AS17)</f>
        <v>9.1300000000000006E-2</v>
      </c>
      <c r="AU17" s="295">
        <v>3</v>
      </c>
      <c r="AV17" s="295">
        <v>1E-4</v>
      </c>
      <c r="AW17" s="211">
        <f>SUM(AU17:AV17)</f>
        <v>3.0001000000000002</v>
      </c>
      <c r="AX17" s="295">
        <v>3</v>
      </c>
      <c r="AY17" s="295">
        <v>1E-4</v>
      </c>
      <c r="AZ17" s="211">
        <f>SUM(AX17:AY17)</f>
        <v>3.0001000000000002</v>
      </c>
      <c r="BA17" s="230">
        <v>2</v>
      </c>
      <c r="BB17" s="230">
        <v>0</v>
      </c>
      <c r="BC17" s="230">
        <f>SUM(BA17:BB17)</f>
        <v>2</v>
      </c>
      <c r="BD17" s="230">
        <v>1.4268000000000001</v>
      </c>
      <c r="BE17" s="230">
        <v>0</v>
      </c>
      <c r="BF17" s="230">
        <f>SUM(BD17:BE17)</f>
        <v>1.4268000000000001</v>
      </c>
      <c r="BG17" s="230">
        <v>3</v>
      </c>
      <c r="BH17" s="230">
        <v>1E-4</v>
      </c>
      <c r="BI17" s="230">
        <f>SUM(BG17:BH17)</f>
        <v>3.0001000000000002</v>
      </c>
      <c r="BJ17" s="299">
        <v>1.915</v>
      </c>
      <c r="BK17" s="299">
        <v>0</v>
      </c>
      <c r="BL17" s="299">
        <f>SUM(BJ17:BK17)</f>
        <v>1.915</v>
      </c>
      <c r="BM17" s="299">
        <v>1.3669</v>
      </c>
      <c r="BN17" s="299">
        <v>0</v>
      </c>
      <c r="BO17" s="299">
        <f>SUM(BM17:BN17)</f>
        <v>1.3669</v>
      </c>
      <c r="BP17" s="299">
        <v>1.3845000000000001</v>
      </c>
      <c r="BQ17" s="299">
        <v>0</v>
      </c>
      <c r="BR17" s="299">
        <f>SUM(BP17:BQ17)</f>
        <v>1.3845000000000001</v>
      </c>
      <c r="BS17" s="299">
        <v>0.1147</v>
      </c>
      <c r="BT17" s="299">
        <v>0</v>
      </c>
      <c r="BU17" s="299">
        <f>SUM(BS17:BT17)</f>
        <v>0.1147</v>
      </c>
      <c r="BV17" s="299">
        <v>0.10730000000000001</v>
      </c>
      <c r="BW17" s="299"/>
      <c r="BX17" s="299">
        <f>SUM(BV17:BW17)</f>
        <v>0.10730000000000001</v>
      </c>
      <c r="BY17" s="299">
        <v>0.55000000000000004</v>
      </c>
      <c r="BZ17" s="299">
        <v>0</v>
      </c>
      <c r="CA17" s="299">
        <f>SUM(BY17:BZ17)</f>
        <v>0.55000000000000004</v>
      </c>
      <c r="CB17" s="299">
        <v>1.3</v>
      </c>
      <c r="CC17" s="299"/>
      <c r="CD17" s="299">
        <f>SUM(CB17:CC17)</f>
        <v>1.3</v>
      </c>
      <c r="CE17" s="299">
        <v>1.2882</v>
      </c>
      <c r="CF17" s="299"/>
      <c r="CG17" s="299">
        <f t="shared" ref="CG17:CG22" si="8">SUM(CE17:CF17)</f>
        <v>1.2882</v>
      </c>
      <c r="CH17" s="299">
        <v>12</v>
      </c>
      <c r="CI17" s="299">
        <v>1E-4</v>
      </c>
      <c r="CJ17" s="299">
        <f t="shared" ref="CJ17:CJ22" si="9">SUM(CH17:CI17)</f>
        <v>12.0001</v>
      </c>
      <c r="CK17" s="299">
        <v>23.3</v>
      </c>
      <c r="CL17" s="299"/>
      <c r="CM17" s="299">
        <f t="shared" ref="CM17:CM22" si="10">SUM(CK17:CL17)</f>
        <v>23.3</v>
      </c>
      <c r="CN17" s="299">
        <v>1E-4</v>
      </c>
      <c r="CO17" s="299"/>
      <c r="CP17" s="299">
        <f t="shared" ref="CP17:CP22" si="11">SUM(CN17:CO17)</f>
        <v>1E-4</v>
      </c>
      <c r="CQ17" s="299">
        <v>1E-4</v>
      </c>
      <c r="CR17" s="299"/>
      <c r="CS17" s="299">
        <f t="shared" ref="CS17:CS22" si="12">SUM(CQ17:CR17)</f>
        <v>1E-4</v>
      </c>
    </row>
    <row r="18" spans="1:97" x14ac:dyDescent="0.25">
      <c r="A18" s="310" t="s">
        <v>174</v>
      </c>
      <c r="M18" s="295">
        <v>0</v>
      </c>
      <c r="N18" s="295">
        <v>0.31469999999999998</v>
      </c>
      <c r="O18" s="211">
        <f>N18+M18</f>
        <v>0.31469999999999998</v>
      </c>
      <c r="P18" s="295">
        <v>0</v>
      </c>
      <c r="Q18" s="295">
        <v>0</v>
      </c>
      <c r="R18" s="295">
        <v>14.63</v>
      </c>
      <c r="S18" s="211">
        <f>R18+Q18</f>
        <v>14.63</v>
      </c>
      <c r="T18" s="295">
        <v>2.9649999999999999</v>
      </c>
      <c r="U18" s="295">
        <v>0</v>
      </c>
      <c r="V18" s="295">
        <v>1</v>
      </c>
      <c r="W18" s="211">
        <f>V18+U18</f>
        <v>1</v>
      </c>
      <c r="X18" s="295">
        <v>0.36609999999999998</v>
      </c>
      <c r="Y18" s="295">
        <v>0</v>
      </c>
      <c r="Z18" s="295">
        <v>0.7893</v>
      </c>
      <c r="AA18" s="295">
        <f>SUM(Y18:Z18)</f>
        <v>0.7893</v>
      </c>
      <c r="AB18" s="295"/>
      <c r="AC18" s="295">
        <v>15.201499999999999</v>
      </c>
      <c r="AD18" s="295">
        <v>3.0486</v>
      </c>
      <c r="AE18" s="211">
        <f t="shared" ref="AE18:AE65" si="13">AD18+AC18</f>
        <v>18.2501</v>
      </c>
      <c r="AF18" s="295">
        <v>15.3001</v>
      </c>
      <c r="AG18" s="295">
        <v>1.4</v>
      </c>
      <c r="AH18" s="211">
        <f t="shared" ref="AH18:AH65" si="14">SUM(AF18:AG18)</f>
        <v>16.700099999999999</v>
      </c>
      <c r="AI18" s="295">
        <v>10.2117</v>
      </c>
      <c r="AJ18" s="295">
        <v>0.41980000000000001</v>
      </c>
      <c r="AK18" s="211">
        <f t="shared" ref="AK18:AK65" si="15">SUM(AI18:AJ18)</f>
        <v>10.631500000000001</v>
      </c>
      <c r="AL18" s="295">
        <v>14.7944</v>
      </c>
      <c r="AM18" s="295">
        <v>0.38009999999999999</v>
      </c>
      <c r="AN18" s="211">
        <f t="shared" ref="AN18:AN65" si="16">SUM(AL18:AM18)</f>
        <v>15.1745</v>
      </c>
      <c r="AO18" s="295">
        <v>7.1976000000000004</v>
      </c>
      <c r="AP18" s="295">
        <v>0.5</v>
      </c>
      <c r="AQ18" s="211">
        <f t="shared" ref="AQ18:AQ65" si="17">SUM(AO18:AP18)</f>
        <v>7.6976000000000004</v>
      </c>
      <c r="AR18" s="211">
        <v>5.9317000000000002</v>
      </c>
      <c r="AS18" s="211">
        <v>0.28870000000000001</v>
      </c>
      <c r="AT18" s="211">
        <f>SUM(AR18:AS18)</f>
        <v>6.2204000000000006</v>
      </c>
      <c r="AU18" s="295">
        <v>15.9</v>
      </c>
      <c r="AV18" s="295">
        <v>0.5</v>
      </c>
      <c r="AW18" s="211">
        <f t="shared" ref="AW18:AW65" si="18">SUM(AU18:AV18)</f>
        <v>16.399999999999999</v>
      </c>
      <c r="AX18" s="295">
        <v>14.15</v>
      </c>
      <c r="AY18" s="295">
        <v>0.5</v>
      </c>
      <c r="AZ18" s="211">
        <f>SUM(AX18:AY18)</f>
        <v>14.65</v>
      </c>
      <c r="BA18" s="230">
        <v>8.5995000000000008</v>
      </c>
      <c r="BB18" s="230">
        <v>0.5</v>
      </c>
      <c r="BC18" s="230">
        <f>SUM(BA18:BB18)</f>
        <v>9.0995000000000008</v>
      </c>
      <c r="BD18" s="230">
        <v>5.0420999999999996</v>
      </c>
      <c r="BE18" s="230">
        <v>0.27560000000000001</v>
      </c>
      <c r="BF18" s="230">
        <f>SUM(BD18:BE18)</f>
        <v>5.3176999999999994</v>
      </c>
      <c r="BG18" s="230">
        <v>9.25</v>
      </c>
      <c r="BH18" s="230">
        <v>0.5</v>
      </c>
      <c r="BI18" s="230">
        <f>SUM(BG18:BH18)</f>
        <v>9.75</v>
      </c>
      <c r="BJ18" s="299">
        <v>4.9447999999999999</v>
      </c>
      <c r="BK18" s="299">
        <v>0.3876</v>
      </c>
      <c r="BL18" s="299">
        <f>SUM(BJ18:BK18)</f>
        <v>5.3323999999999998</v>
      </c>
      <c r="BM18" s="299">
        <v>3.7936999999999999</v>
      </c>
      <c r="BN18" s="299">
        <v>9.7500000000000003E-2</v>
      </c>
      <c r="BO18" s="299">
        <f>SUM(BM18:BN18)</f>
        <v>3.8912</v>
      </c>
      <c r="BP18" s="299">
        <v>7.6295999999999999</v>
      </c>
      <c r="BQ18" s="299">
        <v>2.5000000000000001E-2</v>
      </c>
      <c r="BR18" s="299">
        <f>SUM(BP18:BQ18)</f>
        <v>7.6546000000000003</v>
      </c>
      <c r="BS18" s="299">
        <v>6.3274999999999997</v>
      </c>
      <c r="BT18" s="299">
        <v>0</v>
      </c>
      <c r="BU18" s="299">
        <f>SUM(BS18:BT18)</f>
        <v>6.3274999999999997</v>
      </c>
      <c r="BV18" s="299">
        <v>4.8304</v>
      </c>
      <c r="BW18" s="299"/>
      <c r="BX18" s="299">
        <f>SUM(BV18:BW18)</f>
        <v>4.8304</v>
      </c>
      <c r="BY18" s="299">
        <v>3.3001</v>
      </c>
      <c r="BZ18" s="299">
        <v>1E-4</v>
      </c>
      <c r="CA18" s="299">
        <f>SUM(BY18:BZ18)</f>
        <v>3.3002000000000002</v>
      </c>
      <c r="CB18" s="299">
        <v>7.1737000000000002</v>
      </c>
      <c r="CC18" s="299"/>
      <c r="CD18" s="299">
        <f>SUM(CB18:CC18)</f>
        <v>7.1737000000000002</v>
      </c>
      <c r="CE18" s="299">
        <v>7.1684999999999999</v>
      </c>
      <c r="CF18" s="299"/>
      <c r="CG18" s="299">
        <f t="shared" si="8"/>
        <v>7.1684999999999999</v>
      </c>
      <c r="CH18" s="299">
        <v>16.75</v>
      </c>
      <c r="CI18" s="299">
        <v>2.9999999999999997E-4</v>
      </c>
      <c r="CJ18" s="299">
        <f t="shared" si="9"/>
        <v>16.750299999999999</v>
      </c>
      <c r="CK18" s="299"/>
      <c r="CL18" s="299"/>
      <c r="CM18" s="299">
        <f t="shared" si="10"/>
        <v>0</v>
      </c>
      <c r="CN18" s="299">
        <v>2.9999999999999997E-4</v>
      </c>
      <c r="CO18" s="299"/>
      <c r="CP18" s="299">
        <f t="shared" si="11"/>
        <v>2.9999999999999997E-4</v>
      </c>
      <c r="CQ18" s="299">
        <v>2.9999999999999997E-4</v>
      </c>
      <c r="CR18" s="299"/>
      <c r="CS18" s="299">
        <f t="shared" si="12"/>
        <v>2.9999999999999997E-4</v>
      </c>
    </row>
    <row r="19" spans="1:97" x14ac:dyDescent="0.25">
      <c r="A19" s="310" t="s">
        <v>175</v>
      </c>
      <c r="M19" s="295">
        <v>0</v>
      </c>
      <c r="N19" s="295">
        <v>0</v>
      </c>
      <c r="O19" s="211">
        <f>N19+M19</f>
        <v>0</v>
      </c>
      <c r="P19" s="295">
        <v>0</v>
      </c>
      <c r="Q19" s="295">
        <v>0</v>
      </c>
      <c r="R19" s="295">
        <v>1E-4</v>
      </c>
      <c r="S19" s="211">
        <f>R19+Q19</f>
        <v>1E-4</v>
      </c>
      <c r="T19" s="295">
        <v>0</v>
      </c>
      <c r="U19" s="295">
        <v>0</v>
      </c>
      <c r="V19" s="295">
        <v>1E-4</v>
      </c>
      <c r="W19" s="211">
        <f>V19+U19</f>
        <v>1E-4</v>
      </c>
      <c r="X19" s="295">
        <v>0</v>
      </c>
      <c r="Y19" s="295">
        <v>0</v>
      </c>
      <c r="Z19" s="295">
        <v>0</v>
      </c>
      <c r="AA19" s="295">
        <f>SUM(Y19:Z19)</f>
        <v>0</v>
      </c>
      <c r="AB19" s="295"/>
      <c r="AC19" s="295">
        <v>1E-4</v>
      </c>
      <c r="AD19" s="295">
        <v>0</v>
      </c>
      <c r="AE19" s="211">
        <f t="shared" si="13"/>
        <v>1E-4</v>
      </c>
      <c r="AF19" s="295">
        <v>1E-4</v>
      </c>
      <c r="AG19" s="295">
        <v>0</v>
      </c>
      <c r="AH19" s="211">
        <f t="shared" si="14"/>
        <v>1E-4</v>
      </c>
      <c r="AI19" s="295">
        <v>0</v>
      </c>
      <c r="AJ19" s="295">
        <v>0</v>
      </c>
      <c r="AK19" s="211">
        <f t="shared" si="15"/>
        <v>0</v>
      </c>
      <c r="AL19" s="295">
        <v>1E-4</v>
      </c>
      <c r="AM19" s="295">
        <v>0</v>
      </c>
      <c r="AN19" s="211">
        <f t="shared" si="16"/>
        <v>1E-4</v>
      </c>
      <c r="AO19" s="295">
        <v>1E-4</v>
      </c>
      <c r="AP19" s="295">
        <v>0</v>
      </c>
      <c r="AQ19" s="211">
        <f t="shared" si="17"/>
        <v>1E-4</v>
      </c>
      <c r="AR19" s="211">
        <v>0</v>
      </c>
      <c r="AS19" s="211">
        <v>0</v>
      </c>
      <c r="AT19" s="211">
        <v>0</v>
      </c>
      <c r="AU19" s="295">
        <v>1E-4</v>
      </c>
      <c r="AV19" s="295">
        <v>0</v>
      </c>
      <c r="AW19" s="211">
        <f t="shared" si="18"/>
        <v>1E-4</v>
      </c>
      <c r="AX19" s="295">
        <v>1E-4</v>
      </c>
      <c r="AY19" s="295">
        <v>0</v>
      </c>
      <c r="AZ19" s="211">
        <f>SUM(AX19:AY19)</f>
        <v>1E-4</v>
      </c>
      <c r="BA19" s="230">
        <v>1E-4</v>
      </c>
      <c r="BB19" s="230">
        <v>0</v>
      </c>
      <c r="BC19" s="230">
        <f>SUM(BA19:BB19)</f>
        <v>1E-4</v>
      </c>
      <c r="BD19" s="230">
        <v>0</v>
      </c>
      <c r="BE19" s="230">
        <v>0</v>
      </c>
      <c r="BF19" s="230">
        <f>SUM(BD19:BE19)</f>
        <v>0</v>
      </c>
      <c r="BG19" s="230">
        <v>1E-4</v>
      </c>
      <c r="BH19" s="230">
        <v>0</v>
      </c>
      <c r="BI19" s="230">
        <f>SUM(BG19:BH19)</f>
        <v>1E-4</v>
      </c>
      <c r="BJ19" s="299">
        <v>1E-4</v>
      </c>
      <c r="BK19" s="299">
        <v>0</v>
      </c>
      <c r="BL19" s="299">
        <f>SUM(BJ19:BK19)</f>
        <v>1E-4</v>
      </c>
      <c r="BM19" s="299">
        <v>0</v>
      </c>
      <c r="BN19" s="299">
        <v>0</v>
      </c>
      <c r="BO19" s="299">
        <v>0</v>
      </c>
      <c r="BP19" s="299">
        <v>1E-4</v>
      </c>
      <c r="BQ19" s="299">
        <v>0</v>
      </c>
      <c r="BR19" s="299">
        <f>SUM(BP19:BQ19)</f>
        <v>1E-4</v>
      </c>
      <c r="BS19" s="299">
        <v>1E-4</v>
      </c>
      <c r="BT19" s="299">
        <v>0</v>
      </c>
      <c r="BU19" s="299">
        <f>SUM(BS19:BT19)</f>
        <v>1E-4</v>
      </c>
      <c r="BV19" s="299"/>
      <c r="BW19" s="299"/>
      <c r="BX19" s="299"/>
      <c r="BY19" s="299">
        <v>1E-4</v>
      </c>
      <c r="BZ19" s="299">
        <v>0</v>
      </c>
      <c r="CA19" s="299">
        <f>SUM(BY19:BZ19)</f>
        <v>1E-4</v>
      </c>
      <c r="CB19" s="299"/>
      <c r="CC19" s="299"/>
      <c r="CD19" s="299"/>
      <c r="CE19" s="299">
        <v>0</v>
      </c>
      <c r="CF19" s="299"/>
      <c r="CG19" s="299">
        <f t="shared" si="8"/>
        <v>0</v>
      </c>
      <c r="CH19" s="299">
        <v>1E-4</v>
      </c>
      <c r="CI19" s="299"/>
      <c r="CJ19" s="299">
        <f t="shared" si="9"/>
        <v>1E-4</v>
      </c>
      <c r="CK19" s="299">
        <v>1E-4</v>
      </c>
      <c r="CL19" s="299"/>
      <c r="CM19" s="299">
        <f t="shared" si="10"/>
        <v>1E-4</v>
      </c>
      <c r="CN19" s="299">
        <v>1E-4</v>
      </c>
      <c r="CO19" s="299"/>
      <c r="CP19" s="299">
        <f t="shared" si="11"/>
        <v>1E-4</v>
      </c>
      <c r="CQ19" s="299">
        <v>1E-4</v>
      </c>
      <c r="CR19" s="299"/>
      <c r="CS19" s="299">
        <f t="shared" si="12"/>
        <v>1E-4</v>
      </c>
    </row>
    <row r="20" spans="1:97" x14ac:dyDescent="0.25">
      <c r="A20" s="310" t="s">
        <v>336</v>
      </c>
      <c r="M20" s="295">
        <v>0</v>
      </c>
      <c r="N20" s="295">
        <v>1.3758999999999999</v>
      </c>
      <c r="O20" s="211">
        <f>N20+M20</f>
        <v>1.3758999999999999</v>
      </c>
      <c r="P20" s="295">
        <v>0</v>
      </c>
      <c r="Q20" s="295">
        <v>0</v>
      </c>
      <c r="R20" s="295">
        <v>3.1215999999999999</v>
      </c>
      <c r="S20" s="211">
        <f>R20+Q20</f>
        <v>3.1215999999999999</v>
      </c>
      <c r="T20" s="295">
        <v>0</v>
      </c>
      <c r="U20" s="295">
        <v>0</v>
      </c>
      <c r="V20" s="295">
        <v>1.5</v>
      </c>
      <c r="W20" s="211">
        <f>V20+U20</f>
        <v>1.5</v>
      </c>
      <c r="X20" s="295">
        <v>0</v>
      </c>
      <c r="Y20" s="295">
        <v>0</v>
      </c>
      <c r="Z20" s="295">
        <v>1.3231999999999999</v>
      </c>
      <c r="AA20" s="295">
        <f>SUM(Y20:Z20)</f>
        <v>1.3231999999999999</v>
      </c>
      <c r="AB20" s="295"/>
      <c r="AC20" s="295">
        <v>3.9037999999999999</v>
      </c>
      <c r="AD20" s="295">
        <v>0</v>
      </c>
      <c r="AE20" s="211">
        <f t="shared" si="13"/>
        <v>3.9037999999999999</v>
      </c>
      <c r="AF20" s="295">
        <v>1</v>
      </c>
      <c r="AG20" s="295">
        <v>0</v>
      </c>
      <c r="AH20" s="211">
        <f t="shared" si="14"/>
        <v>1</v>
      </c>
      <c r="AI20" s="295">
        <v>0.51849999999999996</v>
      </c>
      <c r="AJ20" s="295">
        <v>0</v>
      </c>
      <c r="AK20" s="211">
        <f t="shared" si="15"/>
        <v>0.51849999999999996</v>
      </c>
      <c r="AL20" s="295">
        <v>0.5</v>
      </c>
      <c r="AM20" s="295">
        <v>0</v>
      </c>
      <c r="AN20" s="211">
        <f t="shared" si="16"/>
        <v>0.5</v>
      </c>
      <c r="AO20" s="295">
        <v>0.5</v>
      </c>
      <c r="AP20" s="295">
        <v>0</v>
      </c>
      <c r="AQ20" s="211">
        <f t="shared" si="17"/>
        <v>0.5</v>
      </c>
      <c r="AR20" s="211">
        <v>0.31830000000000003</v>
      </c>
      <c r="AS20" s="211">
        <v>0</v>
      </c>
      <c r="AT20" s="211">
        <f>SUM(AR20:AS20)</f>
        <v>0.31830000000000003</v>
      </c>
      <c r="AU20" s="295">
        <v>0.5</v>
      </c>
      <c r="AV20" s="295">
        <v>0</v>
      </c>
      <c r="AW20" s="211">
        <f t="shared" si="18"/>
        <v>0.5</v>
      </c>
      <c r="AX20" s="295">
        <v>0.5</v>
      </c>
      <c r="AY20" s="295">
        <v>0</v>
      </c>
      <c r="AZ20" s="211">
        <f>SUM(AX20:AY20)</f>
        <v>0.5</v>
      </c>
      <c r="BA20" s="230">
        <v>1E-4</v>
      </c>
      <c r="BB20" s="230">
        <v>0</v>
      </c>
      <c r="BC20" s="230">
        <f>SUM(BA20:BB20)</f>
        <v>1E-4</v>
      </c>
      <c r="BD20" s="230">
        <v>0</v>
      </c>
      <c r="BE20" s="230">
        <v>0</v>
      </c>
      <c r="BF20" s="230">
        <f>SUM(BD20:BE20)</f>
        <v>0</v>
      </c>
      <c r="BG20" s="230">
        <v>1E-4</v>
      </c>
      <c r="BH20" s="230">
        <v>0</v>
      </c>
      <c r="BI20" s="230">
        <f>SUM(BG20:BH20)</f>
        <v>1E-4</v>
      </c>
      <c r="BJ20" s="299">
        <v>1E-4</v>
      </c>
      <c r="BK20" s="299">
        <v>0</v>
      </c>
      <c r="BL20" s="299">
        <f>SUM(BJ20:BK20)</f>
        <v>1E-4</v>
      </c>
      <c r="BM20" s="299">
        <v>0</v>
      </c>
      <c r="BN20" s="299">
        <v>0</v>
      </c>
      <c r="BO20" s="299">
        <v>0</v>
      </c>
      <c r="BP20" s="299">
        <v>1E-4</v>
      </c>
      <c r="BQ20" s="299">
        <v>0</v>
      </c>
      <c r="BR20" s="299">
        <f>SUM(BP20:BQ20)</f>
        <v>1E-4</v>
      </c>
      <c r="BS20" s="299">
        <v>1E-4</v>
      </c>
      <c r="BT20" s="299">
        <v>0</v>
      </c>
      <c r="BU20" s="299">
        <f>SUM(BS20:BT20)</f>
        <v>1E-4</v>
      </c>
      <c r="BV20" s="299"/>
      <c r="BW20" s="299"/>
      <c r="BX20" s="299"/>
      <c r="BY20" s="299">
        <v>1E-4</v>
      </c>
      <c r="BZ20" s="299">
        <v>0</v>
      </c>
      <c r="CA20" s="299">
        <f>SUM(BY20:BZ20)</f>
        <v>1E-4</v>
      </c>
      <c r="CB20" s="299"/>
      <c r="CC20" s="299"/>
      <c r="CD20" s="311"/>
      <c r="CE20" s="299">
        <v>0</v>
      </c>
      <c r="CF20" s="299"/>
      <c r="CG20" s="299">
        <f t="shared" si="8"/>
        <v>0</v>
      </c>
      <c r="CH20" s="299">
        <v>0.40450000000000003</v>
      </c>
      <c r="CI20" s="299"/>
      <c r="CJ20" s="299">
        <f t="shared" si="9"/>
        <v>0.40450000000000003</v>
      </c>
      <c r="CK20" s="299">
        <v>0.40450000000000003</v>
      </c>
      <c r="CL20" s="299"/>
      <c r="CM20" s="299">
        <f t="shared" si="10"/>
        <v>0.40450000000000003</v>
      </c>
      <c r="CN20" s="299">
        <v>1E-4</v>
      </c>
      <c r="CO20" s="299"/>
      <c r="CP20" s="299">
        <f t="shared" si="11"/>
        <v>1E-4</v>
      </c>
      <c r="CQ20" s="299">
        <v>1E-4</v>
      </c>
      <c r="CR20" s="299"/>
      <c r="CS20" s="299">
        <f t="shared" si="12"/>
        <v>1E-4</v>
      </c>
    </row>
    <row r="21" spans="1:97" x14ac:dyDescent="0.25">
      <c r="A21" s="310" t="s">
        <v>329</v>
      </c>
      <c r="M21" s="312"/>
      <c r="N21" s="312"/>
      <c r="O21" s="313"/>
      <c r="P21" s="312"/>
      <c r="Q21" s="312"/>
      <c r="R21" s="312"/>
      <c r="S21" s="313"/>
      <c r="T21" s="312"/>
      <c r="U21" s="312"/>
      <c r="V21" s="312"/>
      <c r="W21" s="313"/>
      <c r="X21" s="312"/>
      <c r="Y21" s="312"/>
      <c r="Z21" s="312"/>
      <c r="AA21" s="312"/>
      <c r="AB21" s="312"/>
      <c r="AC21" s="295"/>
      <c r="AD21" s="295"/>
      <c r="AE21" s="211"/>
      <c r="AF21" s="295"/>
      <c r="AG21" s="295"/>
      <c r="AH21" s="211"/>
      <c r="AI21" s="295"/>
      <c r="AJ21" s="295"/>
      <c r="AK21" s="211"/>
      <c r="AL21" s="295"/>
      <c r="AM21" s="295"/>
      <c r="AN21" s="211"/>
      <c r="AO21" s="295"/>
      <c r="AP21" s="295"/>
      <c r="AQ21" s="211"/>
      <c r="AR21" s="211"/>
      <c r="AS21" s="211"/>
      <c r="AT21" s="211"/>
      <c r="AU21" s="295"/>
      <c r="AV21" s="295"/>
      <c r="AW21" s="211"/>
      <c r="AX21" s="295"/>
      <c r="AY21" s="295"/>
      <c r="AZ21" s="211"/>
      <c r="BA21" s="230"/>
      <c r="BB21" s="230"/>
      <c r="BC21" s="314"/>
      <c r="BD21" s="314"/>
      <c r="BE21" s="314"/>
      <c r="BF21" s="314"/>
      <c r="BG21" s="314"/>
      <c r="BH21" s="314"/>
      <c r="BI21" s="314"/>
      <c r="BJ21" s="315"/>
      <c r="BK21" s="315"/>
      <c r="BL21" s="315"/>
      <c r="BM21" s="315"/>
      <c r="BN21" s="315"/>
      <c r="BO21" s="315"/>
      <c r="BP21" s="315"/>
      <c r="BQ21" s="315"/>
      <c r="BR21" s="315"/>
      <c r="BS21" s="316"/>
      <c r="BT21" s="316"/>
      <c r="BU21" s="316"/>
      <c r="BV21" s="316"/>
      <c r="BW21" s="316"/>
      <c r="BX21" s="316"/>
      <c r="BY21" s="316"/>
      <c r="BZ21" s="316"/>
      <c r="CA21" s="316"/>
      <c r="CB21" s="316"/>
      <c r="CC21" s="316"/>
      <c r="CD21" s="316"/>
      <c r="CE21" s="299">
        <v>0</v>
      </c>
      <c r="CF21" s="299"/>
      <c r="CG21" s="299">
        <f t="shared" si="8"/>
        <v>0</v>
      </c>
      <c r="CH21" s="299">
        <v>1E-4</v>
      </c>
      <c r="CI21" s="299">
        <v>1E-4</v>
      </c>
      <c r="CJ21" s="299">
        <f t="shared" si="9"/>
        <v>2.0000000000000001E-4</v>
      </c>
      <c r="CK21" s="299"/>
      <c r="CL21" s="299"/>
      <c r="CM21" s="299">
        <f t="shared" si="10"/>
        <v>0</v>
      </c>
      <c r="CN21" s="299">
        <v>20</v>
      </c>
      <c r="CO21" s="299"/>
      <c r="CP21" s="299">
        <f t="shared" si="11"/>
        <v>20</v>
      </c>
      <c r="CQ21" s="299">
        <v>20</v>
      </c>
      <c r="CR21" s="299"/>
      <c r="CS21" s="299">
        <f t="shared" si="12"/>
        <v>20</v>
      </c>
    </row>
    <row r="22" spans="1:97" x14ac:dyDescent="0.25">
      <c r="A22" s="310" t="s">
        <v>330</v>
      </c>
      <c r="M22" s="312"/>
      <c r="N22" s="312"/>
      <c r="O22" s="313"/>
      <c r="P22" s="312"/>
      <c r="Q22" s="312"/>
      <c r="R22" s="312"/>
      <c r="S22" s="313"/>
      <c r="T22" s="312"/>
      <c r="U22" s="312"/>
      <c r="V22" s="312"/>
      <c r="W22" s="313"/>
      <c r="X22" s="312"/>
      <c r="Y22" s="312"/>
      <c r="Z22" s="312"/>
      <c r="AA22" s="312"/>
      <c r="AB22" s="312"/>
      <c r="AC22" s="295"/>
      <c r="AD22" s="295"/>
      <c r="AE22" s="211"/>
      <c r="AF22" s="295"/>
      <c r="AG22" s="295"/>
      <c r="AH22" s="211"/>
      <c r="AI22" s="295"/>
      <c r="AJ22" s="295"/>
      <c r="AK22" s="211"/>
      <c r="AL22" s="295"/>
      <c r="AM22" s="295"/>
      <c r="AN22" s="211"/>
      <c r="AO22" s="295"/>
      <c r="AP22" s="295"/>
      <c r="AQ22" s="211"/>
      <c r="AR22" s="211"/>
      <c r="AS22" s="211"/>
      <c r="AT22" s="211"/>
      <c r="AU22" s="295"/>
      <c r="AV22" s="295"/>
      <c r="AW22" s="211"/>
      <c r="AX22" s="295"/>
      <c r="AY22" s="295"/>
      <c r="AZ22" s="211"/>
      <c r="BA22" s="230"/>
      <c r="BB22" s="230"/>
      <c r="BC22" s="314"/>
      <c r="BD22" s="314"/>
      <c r="BE22" s="314"/>
      <c r="BF22" s="314"/>
      <c r="BG22" s="314"/>
      <c r="BH22" s="314"/>
      <c r="BI22" s="314"/>
      <c r="BJ22" s="315"/>
      <c r="BK22" s="315"/>
      <c r="BL22" s="315"/>
      <c r="BM22" s="315"/>
      <c r="BN22" s="315"/>
      <c r="BO22" s="315"/>
      <c r="BP22" s="315"/>
      <c r="BQ22" s="315"/>
      <c r="BR22" s="315"/>
      <c r="BS22" s="316"/>
      <c r="BT22" s="316"/>
      <c r="BU22" s="316"/>
      <c r="BV22" s="316"/>
      <c r="BW22" s="316"/>
      <c r="BX22" s="316"/>
      <c r="BY22" s="316"/>
      <c r="BZ22" s="316"/>
      <c r="CA22" s="316"/>
      <c r="CB22" s="316"/>
      <c r="CC22" s="316"/>
      <c r="CD22" s="316"/>
      <c r="CE22" s="299"/>
      <c r="CF22" s="299"/>
      <c r="CG22" s="299">
        <f t="shared" si="8"/>
        <v>0</v>
      </c>
      <c r="CH22" s="299">
        <v>2.9999999999999997E-4</v>
      </c>
      <c r="CI22" s="299">
        <v>2.9999999999999997E-4</v>
      </c>
      <c r="CJ22" s="299">
        <f t="shared" si="9"/>
        <v>5.9999999999999995E-4</v>
      </c>
      <c r="CK22" s="299"/>
      <c r="CL22" s="299"/>
      <c r="CM22" s="299">
        <f t="shared" si="10"/>
        <v>0</v>
      </c>
      <c r="CN22" s="299">
        <v>17.25</v>
      </c>
      <c r="CO22" s="299">
        <v>2.9999999999999997E-4</v>
      </c>
      <c r="CP22" s="299">
        <f t="shared" si="11"/>
        <v>17.250299999999999</v>
      </c>
      <c r="CQ22" s="299">
        <v>17.25</v>
      </c>
      <c r="CR22" s="299">
        <v>2.9999999999999997E-4</v>
      </c>
      <c r="CS22" s="299">
        <f t="shared" si="12"/>
        <v>17.250299999999999</v>
      </c>
    </row>
    <row r="23" spans="1:97" x14ac:dyDescent="0.25">
      <c r="A23" s="309" t="s">
        <v>176</v>
      </c>
      <c r="AC23" s="299"/>
      <c r="AD23" s="299"/>
      <c r="AE23" s="211">
        <f t="shared" si="13"/>
        <v>0</v>
      </c>
      <c r="AF23" s="295"/>
      <c r="AG23" s="295"/>
      <c r="AH23" s="211">
        <f t="shared" si="14"/>
        <v>0</v>
      </c>
      <c r="AI23" s="295"/>
      <c r="AJ23" s="295"/>
      <c r="AK23" s="211">
        <f t="shared" si="15"/>
        <v>0</v>
      </c>
      <c r="AL23" s="295"/>
      <c r="AM23" s="295"/>
      <c r="AN23" s="211">
        <f t="shared" si="16"/>
        <v>0</v>
      </c>
      <c r="AO23" s="295"/>
      <c r="AP23" s="295"/>
      <c r="AQ23" s="211">
        <f t="shared" si="17"/>
        <v>0</v>
      </c>
      <c r="AR23" s="211"/>
      <c r="AS23" s="211"/>
      <c r="AT23" s="211"/>
      <c r="AU23" s="295"/>
      <c r="AV23" s="295"/>
      <c r="AW23" s="211">
        <f t="shared" si="18"/>
        <v>0</v>
      </c>
      <c r="AX23" s="295"/>
      <c r="AY23" s="295"/>
      <c r="AZ23" s="211"/>
      <c r="BA23" s="230"/>
      <c r="BB23" s="230"/>
      <c r="BC23" s="314"/>
      <c r="BD23" s="314"/>
      <c r="BE23" s="314"/>
      <c r="BF23" s="314"/>
      <c r="BG23" s="314"/>
      <c r="BH23" s="314"/>
      <c r="BI23" s="314"/>
      <c r="BJ23" s="315"/>
      <c r="BK23" s="315"/>
      <c r="BL23" s="315"/>
      <c r="BM23" s="315"/>
      <c r="BN23" s="315"/>
      <c r="BO23" s="315"/>
      <c r="BP23" s="315"/>
      <c r="BQ23" s="315"/>
      <c r="BR23" s="315"/>
    </row>
    <row r="24" spans="1:97" ht="18.75" hidden="1" customHeight="1" x14ac:dyDescent="0.25">
      <c r="A24" s="74" t="s">
        <v>218</v>
      </c>
      <c r="B24" s="28"/>
      <c r="C24" s="28"/>
      <c r="D24" s="28"/>
      <c r="E24" s="28"/>
      <c r="F24" s="28"/>
      <c r="G24" s="28"/>
      <c r="H24" s="28"/>
      <c r="I24" s="28"/>
      <c r="J24" s="28"/>
      <c r="K24" s="28"/>
      <c r="L24" s="28"/>
      <c r="M24" s="29">
        <v>0</v>
      </c>
      <c r="N24" s="29">
        <v>0</v>
      </c>
      <c r="O24" s="30">
        <v>0</v>
      </c>
      <c r="P24" s="29">
        <v>0</v>
      </c>
      <c r="Q24" s="29">
        <v>0</v>
      </c>
      <c r="R24" s="29">
        <v>0</v>
      </c>
      <c r="S24" s="30">
        <v>0</v>
      </c>
      <c r="T24" s="29">
        <v>0</v>
      </c>
      <c r="U24" s="29">
        <v>0</v>
      </c>
      <c r="V24" s="29">
        <v>0</v>
      </c>
      <c r="W24" s="30">
        <v>0</v>
      </c>
      <c r="X24" s="29">
        <v>0</v>
      </c>
      <c r="Y24" s="29"/>
      <c r="Z24" s="29"/>
      <c r="AA24" s="29"/>
      <c r="AB24" s="52"/>
      <c r="AC24" s="29">
        <v>0</v>
      </c>
      <c r="AD24" s="29">
        <v>0</v>
      </c>
      <c r="AE24" s="211">
        <f t="shared" si="13"/>
        <v>0</v>
      </c>
      <c r="AF24" s="295"/>
      <c r="AG24" s="295"/>
      <c r="AH24" s="211">
        <f t="shared" si="14"/>
        <v>0</v>
      </c>
      <c r="AI24" s="295"/>
      <c r="AJ24" s="295"/>
      <c r="AK24" s="211">
        <f t="shared" si="15"/>
        <v>0</v>
      </c>
      <c r="AL24" s="295"/>
      <c r="AM24" s="295"/>
      <c r="AN24" s="211">
        <f t="shared" si="16"/>
        <v>0</v>
      </c>
      <c r="AO24" s="295"/>
      <c r="AP24" s="295"/>
      <c r="AQ24" s="211">
        <f t="shared" si="17"/>
        <v>0</v>
      </c>
      <c r="AR24" s="211"/>
      <c r="AS24" s="211"/>
      <c r="AT24" s="211"/>
      <c r="AU24" s="295"/>
      <c r="AV24" s="295"/>
      <c r="AW24" s="211">
        <f t="shared" si="18"/>
        <v>0</v>
      </c>
      <c r="AX24" s="295"/>
      <c r="AY24" s="295"/>
      <c r="AZ24" s="211"/>
      <c r="BA24" s="230"/>
      <c r="BB24" s="230"/>
      <c r="BC24" s="230"/>
      <c r="BD24" s="230"/>
      <c r="BE24" s="230"/>
      <c r="BF24" s="230"/>
      <c r="BG24" s="230"/>
      <c r="BH24" s="230"/>
      <c r="BI24" s="230"/>
      <c r="BJ24" s="299"/>
      <c r="BK24" s="299"/>
      <c r="BL24" s="299"/>
      <c r="BM24" s="299"/>
      <c r="BN24" s="299"/>
      <c r="BO24" s="299"/>
      <c r="BP24" s="299"/>
      <c r="BQ24" s="299"/>
      <c r="BR24" s="299"/>
    </row>
    <row r="25" spans="1:97" ht="22.5" hidden="1" customHeight="1" x14ac:dyDescent="0.25">
      <c r="A25" s="75" t="s">
        <v>177</v>
      </c>
      <c r="B25" s="28"/>
      <c r="C25" s="28"/>
      <c r="D25" s="28"/>
      <c r="E25" s="28"/>
      <c r="F25" s="28"/>
      <c r="G25" s="28"/>
      <c r="H25" s="28"/>
      <c r="I25" s="28"/>
      <c r="J25" s="28"/>
      <c r="K25" s="28"/>
      <c r="L25" s="28"/>
      <c r="M25" s="29">
        <v>0</v>
      </c>
      <c r="N25" s="29">
        <v>0</v>
      </c>
      <c r="O25" s="30">
        <v>0</v>
      </c>
      <c r="P25" s="29">
        <v>0</v>
      </c>
      <c r="Q25" s="29">
        <v>0</v>
      </c>
      <c r="R25" s="29">
        <v>0</v>
      </c>
      <c r="S25" s="30">
        <v>0</v>
      </c>
      <c r="T25" s="29">
        <v>0</v>
      </c>
      <c r="U25" s="29">
        <v>0</v>
      </c>
      <c r="V25" s="29">
        <v>0</v>
      </c>
      <c r="W25" s="30">
        <v>0</v>
      </c>
      <c r="X25" s="29">
        <v>0</v>
      </c>
      <c r="Y25" s="29"/>
      <c r="Z25" s="29"/>
      <c r="AA25" s="29"/>
      <c r="AB25" s="52"/>
      <c r="AC25" s="29">
        <v>0</v>
      </c>
      <c r="AD25" s="29">
        <v>0</v>
      </c>
      <c r="AE25" s="211">
        <f t="shared" si="13"/>
        <v>0</v>
      </c>
      <c r="AF25" s="295"/>
      <c r="AG25" s="295"/>
      <c r="AH25" s="211">
        <f t="shared" si="14"/>
        <v>0</v>
      </c>
      <c r="AI25" s="295"/>
      <c r="AJ25" s="295"/>
      <c r="AK25" s="211">
        <f t="shared" si="15"/>
        <v>0</v>
      </c>
      <c r="AL25" s="295"/>
      <c r="AM25" s="295"/>
      <c r="AN25" s="211">
        <f t="shared" si="16"/>
        <v>0</v>
      </c>
      <c r="AO25" s="295"/>
      <c r="AP25" s="295"/>
      <c r="AQ25" s="211">
        <f t="shared" si="17"/>
        <v>0</v>
      </c>
      <c r="AR25" s="211"/>
      <c r="AS25" s="211"/>
      <c r="AT25" s="211"/>
      <c r="AU25" s="295"/>
      <c r="AV25" s="295"/>
      <c r="AW25" s="211">
        <f t="shared" si="18"/>
        <v>0</v>
      </c>
      <c r="AX25" s="295"/>
      <c r="AY25" s="295"/>
      <c r="AZ25" s="211"/>
      <c r="BA25" s="230"/>
      <c r="BB25" s="230"/>
      <c r="BC25" s="230"/>
      <c r="BD25" s="230"/>
      <c r="BE25" s="230"/>
      <c r="BF25" s="230"/>
      <c r="BG25" s="230"/>
      <c r="BH25" s="230"/>
      <c r="BI25" s="230"/>
      <c r="BJ25" s="299"/>
      <c r="BK25" s="299"/>
      <c r="BL25" s="299"/>
      <c r="BM25" s="299"/>
      <c r="BN25" s="299"/>
      <c r="BO25" s="299"/>
      <c r="BP25" s="299"/>
      <c r="BQ25" s="299"/>
      <c r="BR25" s="299"/>
    </row>
    <row r="26" spans="1:97" ht="18.75" hidden="1" customHeight="1" x14ac:dyDescent="0.25">
      <c r="A26" s="74" t="s">
        <v>178</v>
      </c>
      <c r="B26" s="28"/>
      <c r="C26" s="28"/>
      <c r="D26" s="28"/>
      <c r="E26" s="28"/>
      <c r="F26" s="28"/>
      <c r="G26" s="28"/>
      <c r="H26" s="28"/>
      <c r="I26" s="28"/>
      <c r="J26" s="28"/>
      <c r="K26" s="28"/>
      <c r="L26" s="28"/>
      <c r="M26" s="29">
        <v>0</v>
      </c>
      <c r="N26" s="29">
        <v>0</v>
      </c>
      <c r="O26" s="30">
        <v>0</v>
      </c>
      <c r="P26" s="29">
        <v>0</v>
      </c>
      <c r="Q26" s="29">
        <v>0</v>
      </c>
      <c r="R26" s="29">
        <v>0</v>
      </c>
      <c r="S26" s="30">
        <v>0</v>
      </c>
      <c r="T26" s="29">
        <v>0</v>
      </c>
      <c r="U26" s="29">
        <v>0</v>
      </c>
      <c r="V26" s="29">
        <v>0</v>
      </c>
      <c r="W26" s="30">
        <v>0</v>
      </c>
      <c r="X26" s="29">
        <v>0</v>
      </c>
      <c r="Y26" s="29"/>
      <c r="Z26" s="29"/>
      <c r="AA26" s="29"/>
      <c r="AB26" s="52"/>
      <c r="AC26" s="29">
        <v>0</v>
      </c>
      <c r="AD26" s="29">
        <v>0</v>
      </c>
      <c r="AE26" s="211">
        <f t="shared" si="13"/>
        <v>0</v>
      </c>
      <c r="AF26" s="295"/>
      <c r="AG26" s="295"/>
      <c r="AH26" s="211">
        <f t="shared" si="14"/>
        <v>0</v>
      </c>
      <c r="AI26" s="295"/>
      <c r="AJ26" s="295"/>
      <c r="AK26" s="211">
        <f t="shared" si="15"/>
        <v>0</v>
      </c>
      <c r="AL26" s="295"/>
      <c r="AM26" s="295"/>
      <c r="AN26" s="211">
        <f t="shared" si="16"/>
        <v>0</v>
      </c>
      <c r="AO26" s="295"/>
      <c r="AP26" s="295"/>
      <c r="AQ26" s="211">
        <f t="shared" si="17"/>
        <v>0</v>
      </c>
      <c r="AR26" s="211"/>
      <c r="AS26" s="211"/>
      <c r="AT26" s="211"/>
      <c r="AU26" s="295"/>
      <c r="AV26" s="295"/>
      <c r="AW26" s="211">
        <f t="shared" si="18"/>
        <v>0</v>
      </c>
      <c r="AX26" s="295"/>
      <c r="AY26" s="295"/>
      <c r="AZ26" s="211"/>
      <c r="BA26" s="230"/>
      <c r="BB26" s="230"/>
      <c r="BC26" s="230"/>
      <c r="BD26" s="230"/>
      <c r="BE26" s="230"/>
      <c r="BF26" s="230"/>
      <c r="BG26" s="230"/>
      <c r="BH26" s="230"/>
      <c r="BI26" s="230"/>
      <c r="BJ26" s="299"/>
      <c r="BK26" s="299"/>
      <c r="BL26" s="299"/>
      <c r="BM26" s="299"/>
      <c r="BN26" s="299"/>
      <c r="BO26" s="299"/>
      <c r="BP26" s="299"/>
      <c r="BQ26" s="299"/>
      <c r="BR26" s="299"/>
    </row>
    <row r="27" spans="1:97" ht="18.75" hidden="1" customHeight="1" x14ac:dyDescent="0.25">
      <c r="A27" s="74" t="s">
        <v>179</v>
      </c>
      <c r="B27" s="28"/>
      <c r="C27" s="28"/>
      <c r="D27" s="28"/>
      <c r="E27" s="28"/>
      <c r="F27" s="28"/>
      <c r="G27" s="28"/>
      <c r="H27" s="28"/>
      <c r="I27" s="28"/>
      <c r="J27" s="28"/>
      <c r="K27" s="28"/>
      <c r="L27" s="28"/>
      <c r="M27" s="29">
        <v>0</v>
      </c>
      <c r="N27" s="29">
        <v>0</v>
      </c>
      <c r="O27" s="30">
        <v>0</v>
      </c>
      <c r="P27" s="29">
        <v>0</v>
      </c>
      <c r="Q27" s="29">
        <v>0</v>
      </c>
      <c r="R27" s="29">
        <v>0</v>
      </c>
      <c r="S27" s="30">
        <v>0</v>
      </c>
      <c r="T27" s="29">
        <v>0</v>
      </c>
      <c r="U27" s="29">
        <v>0</v>
      </c>
      <c r="V27" s="29">
        <v>0</v>
      </c>
      <c r="W27" s="30">
        <v>0</v>
      </c>
      <c r="X27" s="29">
        <v>0</v>
      </c>
      <c r="Y27" s="29"/>
      <c r="Z27" s="29"/>
      <c r="AA27" s="29"/>
      <c r="AB27" s="52"/>
      <c r="AC27" s="29">
        <v>0</v>
      </c>
      <c r="AD27" s="29">
        <v>0</v>
      </c>
      <c r="AE27" s="211">
        <f t="shared" si="13"/>
        <v>0</v>
      </c>
      <c r="AF27" s="295"/>
      <c r="AG27" s="295"/>
      <c r="AH27" s="211">
        <f t="shared" si="14"/>
        <v>0</v>
      </c>
      <c r="AI27" s="295"/>
      <c r="AJ27" s="295"/>
      <c r="AK27" s="211">
        <f t="shared" si="15"/>
        <v>0</v>
      </c>
      <c r="AL27" s="295"/>
      <c r="AM27" s="295"/>
      <c r="AN27" s="211">
        <f t="shared" si="16"/>
        <v>0</v>
      </c>
      <c r="AO27" s="295"/>
      <c r="AP27" s="295"/>
      <c r="AQ27" s="211">
        <f t="shared" si="17"/>
        <v>0</v>
      </c>
      <c r="AR27" s="211"/>
      <c r="AS27" s="211"/>
      <c r="AT27" s="211"/>
      <c r="AU27" s="295"/>
      <c r="AV27" s="295"/>
      <c r="AW27" s="211">
        <f t="shared" si="18"/>
        <v>0</v>
      </c>
      <c r="AX27" s="295"/>
      <c r="AY27" s="295"/>
      <c r="AZ27" s="211"/>
      <c r="BA27" s="230"/>
      <c r="BB27" s="230"/>
      <c r="BC27" s="230"/>
      <c r="BD27" s="230"/>
      <c r="BE27" s="230"/>
      <c r="BF27" s="230"/>
      <c r="BG27" s="230"/>
      <c r="BH27" s="230"/>
      <c r="BI27" s="230"/>
      <c r="BJ27" s="299"/>
      <c r="BK27" s="299"/>
      <c r="BL27" s="299"/>
      <c r="BM27" s="299"/>
      <c r="BN27" s="299"/>
      <c r="BO27" s="299"/>
      <c r="BP27" s="299"/>
      <c r="BQ27" s="299"/>
      <c r="BR27" s="299"/>
    </row>
    <row r="28" spans="1:97" ht="18.75" hidden="1" customHeight="1" x14ac:dyDescent="0.25">
      <c r="A28" s="74" t="s">
        <v>180</v>
      </c>
      <c r="B28" s="28"/>
      <c r="C28" s="28"/>
      <c r="D28" s="28"/>
      <c r="E28" s="28"/>
      <c r="F28" s="28"/>
      <c r="G28" s="28"/>
      <c r="H28" s="28"/>
      <c r="I28" s="28"/>
      <c r="J28" s="28"/>
      <c r="K28" s="28"/>
      <c r="L28" s="28"/>
      <c r="M28" s="29">
        <v>0</v>
      </c>
      <c r="N28" s="29">
        <v>0</v>
      </c>
      <c r="O28" s="30">
        <v>0</v>
      </c>
      <c r="P28" s="29">
        <v>0</v>
      </c>
      <c r="Q28" s="29">
        <v>0</v>
      </c>
      <c r="R28" s="29">
        <v>0</v>
      </c>
      <c r="S28" s="30">
        <v>0</v>
      </c>
      <c r="T28" s="29">
        <v>0</v>
      </c>
      <c r="U28" s="29">
        <v>0</v>
      </c>
      <c r="V28" s="29">
        <v>0</v>
      </c>
      <c r="W28" s="30">
        <v>0</v>
      </c>
      <c r="X28" s="29">
        <v>0</v>
      </c>
      <c r="Y28" s="29"/>
      <c r="Z28" s="29"/>
      <c r="AA28" s="29"/>
      <c r="AB28" s="52"/>
      <c r="AC28" s="29">
        <v>0</v>
      </c>
      <c r="AD28" s="29">
        <v>0</v>
      </c>
      <c r="AE28" s="211">
        <f t="shared" si="13"/>
        <v>0</v>
      </c>
      <c r="AF28" s="295"/>
      <c r="AG28" s="295"/>
      <c r="AH28" s="211">
        <f t="shared" si="14"/>
        <v>0</v>
      </c>
      <c r="AI28" s="295"/>
      <c r="AJ28" s="295"/>
      <c r="AK28" s="211">
        <f t="shared" si="15"/>
        <v>0</v>
      </c>
      <c r="AL28" s="295"/>
      <c r="AM28" s="295"/>
      <c r="AN28" s="211">
        <f t="shared" si="16"/>
        <v>0</v>
      </c>
      <c r="AO28" s="295"/>
      <c r="AP28" s="295"/>
      <c r="AQ28" s="211">
        <f t="shared" si="17"/>
        <v>0</v>
      </c>
      <c r="AR28" s="211"/>
      <c r="AS28" s="211"/>
      <c r="AT28" s="211"/>
      <c r="AU28" s="295"/>
      <c r="AV28" s="295"/>
      <c r="AW28" s="211">
        <f t="shared" si="18"/>
        <v>0</v>
      </c>
      <c r="AX28" s="295"/>
      <c r="AY28" s="295"/>
      <c r="AZ28" s="211"/>
      <c r="BA28" s="230"/>
      <c r="BB28" s="230"/>
      <c r="BC28" s="230"/>
      <c r="BD28" s="230"/>
      <c r="BE28" s="230"/>
      <c r="BF28" s="230"/>
      <c r="BG28" s="230"/>
      <c r="BH28" s="230"/>
      <c r="BI28" s="230"/>
      <c r="BJ28" s="299"/>
      <c r="BK28" s="299"/>
      <c r="BL28" s="299"/>
      <c r="BM28" s="299"/>
      <c r="BN28" s="299"/>
      <c r="BO28" s="299"/>
      <c r="BP28" s="299"/>
      <c r="BQ28" s="299"/>
      <c r="BR28" s="299"/>
    </row>
    <row r="29" spans="1:97" x14ac:dyDescent="0.25">
      <c r="A29" s="309" t="s">
        <v>255</v>
      </c>
      <c r="AC29" s="299"/>
      <c r="AD29" s="299"/>
      <c r="AE29" s="211">
        <f t="shared" si="13"/>
        <v>0</v>
      </c>
      <c r="AF29" s="295"/>
      <c r="AG29" s="295"/>
      <c r="AH29" s="211">
        <f t="shared" si="14"/>
        <v>0</v>
      </c>
      <c r="AI29" s="295"/>
      <c r="AJ29" s="295"/>
      <c r="AK29" s="211">
        <f t="shared" si="15"/>
        <v>0</v>
      </c>
      <c r="AL29" s="295"/>
      <c r="AM29" s="295"/>
      <c r="AN29" s="211">
        <f t="shared" si="16"/>
        <v>0</v>
      </c>
      <c r="AO29" s="295"/>
      <c r="AP29" s="295"/>
      <c r="AQ29" s="211">
        <f t="shared" si="17"/>
        <v>0</v>
      </c>
      <c r="AR29" s="211"/>
      <c r="AS29" s="211"/>
      <c r="AT29" s="211"/>
      <c r="AU29" s="295"/>
      <c r="AV29" s="295"/>
      <c r="AW29" s="211">
        <f t="shared" si="18"/>
        <v>0</v>
      </c>
      <c r="AX29" s="295"/>
      <c r="AY29" s="295"/>
      <c r="AZ29" s="211"/>
      <c r="BA29" s="230"/>
      <c r="BB29" s="230"/>
      <c r="BC29" s="230"/>
      <c r="BD29" s="230"/>
      <c r="BE29" s="230"/>
      <c r="BF29" s="230"/>
      <c r="BG29" s="230"/>
      <c r="BH29" s="230"/>
      <c r="BI29" s="230"/>
      <c r="BJ29" s="299"/>
      <c r="BK29" s="299"/>
      <c r="BL29" s="299"/>
      <c r="BM29" s="299"/>
      <c r="BN29" s="299"/>
      <c r="BO29" s="299"/>
      <c r="BP29" s="299"/>
      <c r="BQ29" s="299"/>
      <c r="BR29" s="299"/>
    </row>
    <row r="30" spans="1:97" ht="37.5" x14ac:dyDescent="0.25">
      <c r="A30" s="317" t="s">
        <v>181</v>
      </c>
      <c r="AE30" s="211">
        <f t="shared" si="13"/>
        <v>0</v>
      </c>
      <c r="AF30" s="295"/>
      <c r="AG30" s="295"/>
      <c r="AH30" s="211">
        <f t="shared" si="14"/>
        <v>0</v>
      </c>
      <c r="AI30" s="295"/>
      <c r="AJ30" s="295"/>
      <c r="AK30" s="211">
        <f t="shared" si="15"/>
        <v>0</v>
      </c>
      <c r="AL30" s="295"/>
      <c r="AM30" s="295"/>
      <c r="AN30" s="211">
        <f t="shared" si="16"/>
        <v>0</v>
      </c>
      <c r="AO30" s="295"/>
      <c r="AP30" s="295"/>
      <c r="AQ30" s="211">
        <f t="shared" si="17"/>
        <v>0</v>
      </c>
      <c r="AR30" s="211"/>
      <c r="AS30" s="211"/>
      <c r="AT30" s="211"/>
      <c r="AU30" s="295"/>
      <c r="AV30" s="295"/>
      <c r="AW30" s="211">
        <f t="shared" si="18"/>
        <v>0</v>
      </c>
      <c r="AX30" s="295"/>
      <c r="AY30" s="295"/>
      <c r="AZ30" s="211"/>
      <c r="BA30" s="230"/>
      <c r="BB30" s="230"/>
      <c r="BC30" s="230"/>
      <c r="BD30" s="230"/>
      <c r="BE30" s="230"/>
      <c r="BF30" s="230"/>
      <c r="BG30" s="230"/>
      <c r="BH30" s="230"/>
      <c r="BI30" s="230"/>
      <c r="BJ30" s="299"/>
      <c r="BK30" s="299"/>
      <c r="BL30" s="299"/>
      <c r="BM30" s="302"/>
      <c r="BN30" s="302"/>
      <c r="BO30" s="302"/>
      <c r="BP30" s="302"/>
      <c r="BQ30" s="302"/>
      <c r="BR30" s="302"/>
    </row>
    <row r="31" spans="1:97" x14ac:dyDescent="0.25">
      <c r="A31" s="73" t="s">
        <v>182</v>
      </c>
      <c r="M31" s="31">
        <v>0</v>
      </c>
      <c r="N31" s="295">
        <v>12.1</v>
      </c>
      <c r="O31" s="211">
        <f t="shared" ref="O31:O62" si="19">N31+M31</f>
        <v>12.1</v>
      </c>
      <c r="P31" s="295">
        <v>0</v>
      </c>
      <c r="Q31" s="295">
        <v>0</v>
      </c>
      <c r="R31" s="295">
        <v>5</v>
      </c>
      <c r="S31" s="211">
        <f t="shared" ref="S31:S37" si="20">R31+Q31</f>
        <v>5</v>
      </c>
      <c r="T31" s="295">
        <v>5</v>
      </c>
      <c r="U31" s="295">
        <v>0</v>
      </c>
      <c r="V31" s="295">
        <v>0</v>
      </c>
      <c r="W31" s="211">
        <f t="shared" ref="W31:W37" si="21">V31+U31</f>
        <v>0</v>
      </c>
      <c r="X31" s="295">
        <v>0</v>
      </c>
      <c r="Y31" s="295">
        <v>0</v>
      </c>
      <c r="Z31" s="295">
        <v>0</v>
      </c>
      <c r="AA31" s="295">
        <f t="shared" ref="AA31:AA37" si="22">SUM(Y31:Z31)</f>
        <v>0</v>
      </c>
      <c r="AB31" s="295"/>
      <c r="AC31" s="295">
        <v>0</v>
      </c>
      <c r="AD31" s="295">
        <v>1E-4</v>
      </c>
      <c r="AE31" s="211">
        <f t="shared" si="13"/>
        <v>1E-4</v>
      </c>
      <c r="AF31" s="295">
        <v>0</v>
      </c>
      <c r="AG31" s="295">
        <v>9</v>
      </c>
      <c r="AH31" s="211">
        <f t="shared" si="14"/>
        <v>9</v>
      </c>
      <c r="AI31" s="295">
        <v>0</v>
      </c>
      <c r="AJ31" s="295">
        <v>9</v>
      </c>
      <c r="AK31" s="211">
        <f t="shared" si="15"/>
        <v>9</v>
      </c>
      <c r="AL31" s="295">
        <v>0</v>
      </c>
      <c r="AM31" s="295">
        <v>15</v>
      </c>
      <c r="AN31" s="211">
        <f t="shared" si="16"/>
        <v>15</v>
      </c>
      <c r="AO31" s="295">
        <v>0</v>
      </c>
      <c r="AP31" s="295">
        <v>14</v>
      </c>
      <c r="AQ31" s="211">
        <f t="shared" si="17"/>
        <v>14</v>
      </c>
      <c r="AR31" s="211">
        <v>14</v>
      </c>
      <c r="AS31" s="211">
        <v>0</v>
      </c>
      <c r="AT31" s="211">
        <f>SUM(AR31:AS31)</f>
        <v>14</v>
      </c>
      <c r="AU31" s="295">
        <v>0</v>
      </c>
      <c r="AV31" s="295">
        <v>4</v>
      </c>
      <c r="AW31" s="211">
        <f t="shared" si="18"/>
        <v>4</v>
      </c>
      <c r="AX31" s="312">
        <v>0</v>
      </c>
      <c r="AY31" s="295">
        <v>6</v>
      </c>
      <c r="AZ31" s="211">
        <f t="shared" ref="AZ31:AZ37" si="23">SUM(AX31:AY31)</f>
        <v>6</v>
      </c>
      <c r="BA31" s="230">
        <v>8</v>
      </c>
      <c r="BB31" s="230">
        <v>0</v>
      </c>
      <c r="BC31" s="230">
        <f t="shared" ref="BC31:BC37" si="24">SUM(BA31:BB31)</f>
        <v>8</v>
      </c>
      <c r="BD31" s="230">
        <v>0</v>
      </c>
      <c r="BE31" s="230">
        <v>8</v>
      </c>
      <c r="BF31" s="230">
        <f>SUM(BD31:BE31)</f>
        <v>8</v>
      </c>
      <c r="BG31" s="230">
        <v>1E-4</v>
      </c>
      <c r="BH31" s="230">
        <v>10</v>
      </c>
      <c r="BI31" s="230">
        <f t="shared" ref="BI31:BI37" si="25">SUM(BG31:BH31)</f>
        <v>10.0001</v>
      </c>
      <c r="BJ31" s="299">
        <v>0</v>
      </c>
      <c r="BK31" s="299">
        <v>26.2</v>
      </c>
      <c r="BL31" s="299">
        <f>SUM(BJ31:BK31)</f>
        <v>26.2</v>
      </c>
      <c r="BM31" s="295">
        <v>0</v>
      </c>
      <c r="BN31" s="295">
        <v>26.2</v>
      </c>
      <c r="BO31" s="295">
        <f>SUM(BM31:BN31)</f>
        <v>26.2</v>
      </c>
      <c r="BP31" s="295">
        <v>0</v>
      </c>
      <c r="BQ31" s="295">
        <v>27.85</v>
      </c>
      <c r="BR31" s="295">
        <f t="shared" ref="BR31:BR37" si="26">SUM(BP31:BQ31)</f>
        <v>27.85</v>
      </c>
      <c r="BS31" s="295">
        <v>0</v>
      </c>
      <c r="BT31" s="295">
        <v>22.35</v>
      </c>
      <c r="BU31" s="295">
        <f>SUM(BS31:BT31)</f>
        <v>22.35</v>
      </c>
      <c r="BV31" s="295">
        <v>0</v>
      </c>
      <c r="BW31" s="295">
        <v>22.35</v>
      </c>
      <c r="BX31" s="295">
        <f>SUM(BV31:BW31)</f>
        <v>22.35</v>
      </c>
      <c r="BY31" s="295">
        <v>0</v>
      </c>
      <c r="BZ31" s="295">
        <v>49.4</v>
      </c>
      <c r="CA31" s="295">
        <f>SUM(BY31:BZ31)</f>
        <v>49.4</v>
      </c>
      <c r="CB31" s="295">
        <v>0</v>
      </c>
      <c r="CC31" s="295">
        <v>41.4</v>
      </c>
      <c r="CD31" s="295">
        <f>SUM(CB31:CC31)</f>
        <v>41.4</v>
      </c>
      <c r="CE31" s="295">
        <v>0</v>
      </c>
      <c r="CF31" s="295">
        <v>41.4</v>
      </c>
      <c r="CG31" s="295">
        <f>SUM(CE31:CF31)</f>
        <v>41.4</v>
      </c>
      <c r="CH31" s="295">
        <v>0</v>
      </c>
      <c r="CI31" s="295">
        <v>33.5</v>
      </c>
      <c r="CJ31" s="295">
        <f>SUM(CH31:CI31)</f>
        <v>33.5</v>
      </c>
      <c r="CK31" s="295">
        <v>0</v>
      </c>
      <c r="CL31" s="295">
        <v>18</v>
      </c>
      <c r="CM31" s="295">
        <f>SUM(CK31:CL31)</f>
        <v>18</v>
      </c>
      <c r="CN31" s="295">
        <v>0</v>
      </c>
      <c r="CO31" s="295">
        <v>20</v>
      </c>
      <c r="CP31" s="295">
        <f>SUM(CN31:CO31)</f>
        <v>20</v>
      </c>
      <c r="CQ31" s="295"/>
      <c r="CR31" s="295">
        <v>20</v>
      </c>
      <c r="CS31" s="295">
        <f>SUM(CQ31:CR31)</f>
        <v>20</v>
      </c>
    </row>
    <row r="32" spans="1:97" x14ac:dyDescent="0.25">
      <c r="A32" s="73" t="s">
        <v>183</v>
      </c>
      <c r="M32" s="295">
        <v>0</v>
      </c>
      <c r="N32" s="295">
        <v>3</v>
      </c>
      <c r="O32" s="211">
        <f t="shared" si="19"/>
        <v>3</v>
      </c>
      <c r="P32" s="295">
        <v>0</v>
      </c>
      <c r="Q32" s="295">
        <v>0</v>
      </c>
      <c r="R32" s="295">
        <v>16.5</v>
      </c>
      <c r="S32" s="211">
        <f t="shared" si="20"/>
        <v>16.5</v>
      </c>
      <c r="T32" s="295">
        <v>16.5</v>
      </c>
      <c r="U32" s="295">
        <v>0</v>
      </c>
      <c r="V32" s="295">
        <v>22</v>
      </c>
      <c r="W32" s="211">
        <f t="shared" si="21"/>
        <v>22</v>
      </c>
      <c r="X32" s="295">
        <v>22</v>
      </c>
      <c r="Y32" s="295">
        <v>0</v>
      </c>
      <c r="Z32" s="295">
        <v>22</v>
      </c>
      <c r="AA32" s="295">
        <f t="shared" si="22"/>
        <v>22</v>
      </c>
      <c r="AB32" s="295"/>
      <c r="AC32" s="295">
        <v>0</v>
      </c>
      <c r="AD32" s="295">
        <v>24.5</v>
      </c>
      <c r="AE32" s="211">
        <f t="shared" si="13"/>
        <v>24.5</v>
      </c>
      <c r="AF32" s="295">
        <v>0</v>
      </c>
      <c r="AG32" s="295">
        <v>12</v>
      </c>
      <c r="AH32" s="211">
        <f t="shared" si="14"/>
        <v>12</v>
      </c>
      <c r="AI32" s="295">
        <v>0</v>
      </c>
      <c r="AJ32" s="295">
        <v>12</v>
      </c>
      <c r="AK32" s="211">
        <f t="shared" si="15"/>
        <v>12</v>
      </c>
      <c r="AL32" s="295">
        <v>0</v>
      </c>
      <c r="AM32" s="295">
        <v>12</v>
      </c>
      <c r="AN32" s="211">
        <f t="shared" si="16"/>
        <v>12</v>
      </c>
      <c r="AO32" s="295">
        <v>0</v>
      </c>
      <c r="AP32" s="295">
        <v>6</v>
      </c>
      <c r="AQ32" s="211">
        <f t="shared" si="17"/>
        <v>6</v>
      </c>
      <c r="AR32" s="211">
        <v>6</v>
      </c>
      <c r="AS32" s="211">
        <v>0</v>
      </c>
      <c r="AT32" s="211">
        <f>SUM(AR32:AS32)</f>
        <v>6</v>
      </c>
      <c r="AU32" s="295">
        <v>0</v>
      </c>
      <c r="AV32" s="295">
        <v>3</v>
      </c>
      <c r="AW32" s="211">
        <f t="shared" si="18"/>
        <v>3</v>
      </c>
      <c r="AX32" s="295">
        <v>0</v>
      </c>
      <c r="AY32" s="295">
        <v>20</v>
      </c>
      <c r="AZ32" s="211">
        <f t="shared" si="23"/>
        <v>20</v>
      </c>
      <c r="BA32" s="230">
        <v>2.72</v>
      </c>
      <c r="BB32" s="230">
        <v>0</v>
      </c>
      <c r="BC32" s="230">
        <f t="shared" si="24"/>
        <v>2.72</v>
      </c>
      <c r="BD32" s="230">
        <v>0</v>
      </c>
      <c r="BE32" s="230">
        <v>2.72</v>
      </c>
      <c r="BF32" s="230">
        <f t="shared" ref="BF32:BF37" si="27">SUM(BD32:BE32)</f>
        <v>2.72</v>
      </c>
      <c r="BG32" s="230">
        <v>1E-4</v>
      </c>
      <c r="BH32" s="230">
        <v>25</v>
      </c>
      <c r="BI32" s="230">
        <f t="shared" si="25"/>
        <v>25.0001</v>
      </c>
      <c r="BJ32" s="299">
        <v>0</v>
      </c>
      <c r="BK32" s="299">
        <v>16</v>
      </c>
      <c r="BL32" s="299">
        <f>SUM(BJ32:BK32)</f>
        <v>16</v>
      </c>
      <c r="BM32" s="295">
        <v>16</v>
      </c>
      <c r="BN32" s="295">
        <v>0</v>
      </c>
      <c r="BO32" s="295">
        <f>SUM(BM32:BN32)</f>
        <v>16</v>
      </c>
      <c r="BP32" s="295">
        <v>0</v>
      </c>
      <c r="BQ32" s="295">
        <v>1E-4</v>
      </c>
      <c r="BR32" s="295">
        <f t="shared" si="26"/>
        <v>1E-4</v>
      </c>
      <c r="BS32" s="295">
        <v>0</v>
      </c>
      <c r="BT32" s="295">
        <v>6.6</v>
      </c>
      <c r="BU32" s="295">
        <f>SUM(BS32:BT32)</f>
        <v>6.6</v>
      </c>
      <c r="BV32" s="295">
        <v>0</v>
      </c>
      <c r="BW32" s="295">
        <v>6.6</v>
      </c>
      <c r="BX32" s="295">
        <f>SUM(BV32:BW32)</f>
        <v>6.6</v>
      </c>
      <c r="BY32" s="295">
        <v>0</v>
      </c>
      <c r="BZ32" s="295">
        <v>7.3</v>
      </c>
      <c r="CA32" s="295">
        <f>SUM(BY32:BZ32)</f>
        <v>7.3</v>
      </c>
      <c r="CB32" s="295">
        <v>0</v>
      </c>
      <c r="CC32" s="295">
        <v>9.6</v>
      </c>
      <c r="CD32" s="295">
        <f>SUM(CB32:CC32)</f>
        <v>9.6</v>
      </c>
      <c r="CE32" s="295">
        <v>0</v>
      </c>
      <c r="CF32" s="295">
        <v>7.3</v>
      </c>
      <c r="CG32" s="295">
        <f t="shared" ref="CG32:CG65" si="28">SUM(CE32:CF32)</f>
        <v>7.3</v>
      </c>
      <c r="CH32" s="295">
        <v>0</v>
      </c>
      <c r="CI32" s="295">
        <v>5</v>
      </c>
      <c r="CJ32" s="295">
        <f t="shared" ref="CJ32:CJ65" si="29">SUM(CH32:CI32)</f>
        <v>5</v>
      </c>
      <c r="CK32" s="295">
        <v>0</v>
      </c>
      <c r="CL32" s="295">
        <v>5</v>
      </c>
      <c r="CM32" s="295">
        <f t="shared" ref="CM32:CM65" si="30">SUM(CK32:CL32)</f>
        <v>5</v>
      </c>
      <c r="CN32" s="295"/>
      <c r="CO32" s="295">
        <v>1E-4</v>
      </c>
      <c r="CP32" s="295">
        <f t="shared" ref="CP32:CP65" si="31">SUM(CN32:CO32)</f>
        <v>1E-4</v>
      </c>
      <c r="CQ32" s="295"/>
      <c r="CR32" s="295">
        <v>1E-4</v>
      </c>
      <c r="CS32" s="295">
        <f t="shared" ref="CS32:CS37" si="32">SUM(CQ32:CR32)</f>
        <v>1E-4</v>
      </c>
    </row>
    <row r="33" spans="1:97" s="132" customFormat="1" ht="37.5" x14ac:dyDescent="0.25">
      <c r="A33" s="318" t="s">
        <v>184</v>
      </c>
      <c r="M33" s="319">
        <v>0</v>
      </c>
      <c r="N33" s="319">
        <v>0</v>
      </c>
      <c r="O33" s="48">
        <v>0</v>
      </c>
      <c r="P33" s="319">
        <v>0</v>
      </c>
      <c r="Q33" s="319">
        <v>0</v>
      </c>
      <c r="R33" s="319">
        <v>5</v>
      </c>
      <c r="S33" s="48">
        <f t="shared" si="20"/>
        <v>5</v>
      </c>
      <c r="T33" s="319">
        <v>5</v>
      </c>
      <c r="U33" s="319">
        <v>0</v>
      </c>
      <c r="V33" s="319">
        <v>0</v>
      </c>
      <c r="W33" s="48">
        <v>0</v>
      </c>
      <c r="X33" s="319">
        <v>0</v>
      </c>
      <c r="Y33" s="319">
        <v>0</v>
      </c>
      <c r="Z33" s="319">
        <v>0</v>
      </c>
      <c r="AA33" s="319">
        <f t="shared" si="22"/>
        <v>0</v>
      </c>
      <c r="AB33" s="319"/>
      <c r="AC33" s="319">
        <v>0</v>
      </c>
      <c r="AD33" s="319">
        <v>2</v>
      </c>
      <c r="AE33" s="48">
        <f t="shared" si="13"/>
        <v>2</v>
      </c>
      <c r="AF33" s="319">
        <v>0</v>
      </c>
      <c r="AG33" s="319">
        <v>0</v>
      </c>
      <c r="AH33" s="48">
        <f t="shared" si="14"/>
        <v>0</v>
      </c>
      <c r="AI33" s="319">
        <v>0</v>
      </c>
      <c r="AJ33" s="319">
        <v>0</v>
      </c>
      <c r="AK33" s="48">
        <f t="shared" si="15"/>
        <v>0</v>
      </c>
      <c r="AL33" s="319">
        <v>0</v>
      </c>
      <c r="AM33" s="319" t="s">
        <v>226</v>
      </c>
      <c r="AN33" s="48">
        <f t="shared" si="16"/>
        <v>0</v>
      </c>
      <c r="AO33" s="319">
        <v>0</v>
      </c>
      <c r="AP33" s="319">
        <v>0</v>
      </c>
      <c r="AQ33" s="48">
        <f t="shared" si="17"/>
        <v>0</v>
      </c>
      <c r="AR33" s="229">
        <v>1E-4</v>
      </c>
      <c r="AS33" s="229">
        <v>0</v>
      </c>
      <c r="AT33" s="229">
        <f>SUM(AR33:AS33)</f>
        <v>1E-4</v>
      </c>
      <c r="AU33" s="319">
        <v>0</v>
      </c>
      <c r="AV33" s="319">
        <v>0</v>
      </c>
      <c r="AW33" s="48">
        <f t="shared" si="18"/>
        <v>0</v>
      </c>
      <c r="AX33" s="319">
        <v>0</v>
      </c>
      <c r="AY33" s="319">
        <v>0</v>
      </c>
      <c r="AZ33" s="48">
        <f t="shared" si="23"/>
        <v>0</v>
      </c>
      <c r="BA33" s="229">
        <v>1E-4</v>
      </c>
      <c r="BB33" s="229">
        <v>0</v>
      </c>
      <c r="BC33" s="229">
        <f t="shared" si="24"/>
        <v>1E-4</v>
      </c>
      <c r="BD33" s="229">
        <v>1E-4</v>
      </c>
      <c r="BE33" s="229">
        <v>1E-4</v>
      </c>
      <c r="BF33" s="229">
        <f t="shared" si="27"/>
        <v>2.0000000000000001E-4</v>
      </c>
      <c r="BG33" s="229">
        <v>1E-4</v>
      </c>
      <c r="BH33" s="229">
        <v>1E-4</v>
      </c>
      <c r="BI33" s="229">
        <f t="shared" si="25"/>
        <v>2.0000000000000001E-4</v>
      </c>
      <c r="BJ33" s="229">
        <v>1E-4</v>
      </c>
      <c r="BK33" s="229">
        <v>1E-4</v>
      </c>
      <c r="BL33" s="229">
        <f>SUM(BJ33:BK33)</f>
        <v>2.0000000000000001E-4</v>
      </c>
      <c r="BM33" s="229"/>
      <c r="BN33" s="229"/>
      <c r="BO33" s="229"/>
      <c r="BP33" s="229">
        <v>1E-4</v>
      </c>
      <c r="BQ33" s="229">
        <v>1E-4</v>
      </c>
      <c r="BR33" s="229">
        <f t="shared" si="26"/>
        <v>2.0000000000000001E-4</v>
      </c>
      <c r="BS33" s="237"/>
      <c r="BT33" s="237"/>
      <c r="BU33" s="237"/>
      <c r="BV33" s="237"/>
      <c r="BW33" s="237"/>
      <c r="BX33" s="237"/>
      <c r="BY33" s="237"/>
      <c r="BZ33" s="237"/>
      <c r="CA33" s="237"/>
      <c r="CB33" s="237"/>
      <c r="CC33" s="237"/>
      <c r="CD33" s="237"/>
      <c r="CE33" s="237"/>
      <c r="CF33" s="237"/>
      <c r="CG33" s="237">
        <f t="shared" si="28"/>
        <v>0</v>
      </c>
      <c r="CH33" s="237"/>
      <c r="CI33" s="237"/>
      <c r="CJ33" s="237">
        <f>SUM(CH33:CI33)</f>
        <v>0</v>
      </c>
      <c r="CK33" s="237"/>
      <c r="CL33" s="237"/>
      <c r="CM33" s="237">
        <f t="shared" si="30"/>
        <v>0</v>
      </c>
      <c r="CN33" s="237"/>
      <c r="CO33" s="237"/>
      <c r="CP33" s="237">
        <f t="shared" si="31"/>
        <v>0</v>
      </c>
      <c r="CQ33" s="237"/>
      <c r="CR33" s="237"/>
      <c r="CS33" s="237">
        <f t="shared" si="32"/>
        <v>0</v>
      </c>
    </row>
    <row r="34" spans="1:97" ht="37.5" x14ac:dyDescent="0.25">
      <c r="A34" s="77" t="s">
        <v>185</v>
      </c>
      <c r="M34" s="295">
        <v>0</v>
      </c>
      <c r="N34" s="295">
        <v>0</v>
      </c>
      <c r="O34" s="211">
        <f t="shared" si="19"/>
        <v>0</v>
      </c>
      <c r="P34" s="295"/>
      <c r="Q34" s="295">
        <v>0</v>
      </c>
      <c r="R34" s="295">
        <v>1E-4</v>
      </c>
      <c r="S34" s="211">
        <f t="shared" si="20"/>
        <v>1E-4</v>
      </c>
      <c r="T34" s="295">
        <v>1E-4</v>
      </c>
      <c r="U34" s="295">
        <v>0</v>
      </c>
      <c r="V34" s="295">
        <v>0</v>
      </c>
      <c r="W34" s="211">
        <f t="shared" si="21"/>
        <v>0</v>
      </c>
      <c r="X34" s="295">
        <v>0</v>
      </c>
      <c r="Y34" s="295">
        <v>0</v>
      </c>
      <c r="Z34" s="295">
        <v>0</v>
      </c>
      <c r="AA34" s="295">
        <f t="shared" si="22"/>
        <v>0</v>
      </c>
      <c r="AB34" s="295"/>
      <c r="AC34" s="295">
        <v>0</v>
      </c>
      <c r="AD34" s="295">
        <v>1E-4</v>
      </c>
      <c r="AE34" s="211">
        <f t="shared" si="13"/>
        <v>1E-4</v>
      </c>
      <c r="AF34" s="295">
        <v>0</v>
      </c>
      <c r="AG34" s="295">
        <v>0</v>
      </c>
      <c r="AH34" s="211">
        <f t="shared" si="14"/>
        <v>0</v>
      </c>
      <c r="AI34" s="295">
        <v>0</v>
      </c>
      <c r="AJ34" s="295">
        <v>0</v>
      </c>
      <c r="AK34" s="211">
        <f t="shared" si="15"/>
        <v>0</v>
      </c>
      <c r="AL34" s="295">
        <v>0</v>
      </c>
      <c r="AM34" s="295">
        <v>1E-4</v>
      </c>
      <c r="AN34" s="211">
        <f t="shared" si="16"/>
        <v>1E-4</v>
      </c>
      <c r="AO34" s="295">
        <v>0</v>
      </c>
      <c r="AP34" s="295">
        <v>0</v>
      </c>
      <c r="AQ34" s="211">
        <f t="shared" si="17"/>
        <v>0</v>
      </c>
      <c r="AR34" s="230">
        <v>1E-4</v>
      </c>
      <c r="AS34" s="230">
        <v>0</v>
      </c>
      <c r="AT34" s="230">
        <f>SUM(AR34:AS34)</f>
        <v>1E-4</v>
      </c>
      <c r="AU34" s="295">
        <v>0</v>
      </c>
      <c r="AV34" s="295">
        <v>0</v>
      </c>
      <c r="AW34" s="211">
        <f t="shared" si="18"/>
        <v>0</v>
      </c>
      <c r="AX34" s="295">
        <v>0</v>
      </c>
      <c r="AY34" s="295">
        <v>1E-4</v>
      </c>
      <c r="AZ34" s="211">
        <f t="shared" si="23"/>
        <v>1E-4</v>
      </c>
      <c r="BA34" s="295">
        <v>0</v>
      </c>
      <c r="BB34" s="295">
        <v>1E-4</v>
      </c>
      <c r="BC34" s="211">
        <f t="shared" si="24"/>
        <v>1E-4</v>
      </c>
      <c r="BD34" s="211">
        <v>0</v>
      </c>
      <c r="BE34" s="211">
        <v>0</v>
      </c>
      <c r="BF34" s="230">
        <f t="shared" si="27"/>
        <v>0</v>
      </c>
      <c r="BG34" s="230">
        <v>0</v>
      </c>
      <c r="BH34" s="230">
        <v>1E-4</v>
      </c>
      <c r="BI34" s="211">
        <f t="shared" si="25"/>
        <v>1E-4</v>
      </c>
      <c r="BJ34" s="230">
        <v>0</v>
      </c>
      <c r="BK34" s="230">
        <v>1E-4</v>
      </c>
      <c r="BL34" s="211">
        <f>SUM(BJ34:BK34)</f>
        <v>1E-4</v>
      </c>
      <c r="BM34" s="299">
        <v>0</v>
      </c>
      <c r="BN34" s="299">
        <v>0</v>
      </c>
      <c r="BO34" s="299">
        <v>0</v>
      </c>
      <c r="BP34" s="299">
        <v>1E-4</v>
      </c>
      <c r="BQ34" s="299">
        <v>0</v>
      </c>
      <c r="BR34" s="299">
        <f t="shared" si="26"/>
        <v>1E-4</v>
      </c>
      <c r="BS34" s="299">
        <v>1E-4</v>
      </c>
      <c r="BT34" s="299">
        <v>0</v>
      </c>
      <c r="BU34" s="299">
        <f>SUM(BS34:BT34)</f>
        <v>1E-4</v>
      </c>
      <c r="BV34" s="299"/>
      <c r="BW34" s="299"/>
      <c r="BX34" s="299"/>
      <c r="BY34" s="299">
        <v>1E-4</v>
      </c>
      <c r="BZ34" s="299">
        <v>0</v>
      </c>
      <c r="CA34" s="299">
        <f>SUM(BY34:BZ34)</f>
        <v>1E-4</v>
      </c>
      <c r="CB34" s="299"/>
      <c r="CC34" s="299"/>
      <c r="CD34" s="299"/>
      <c r="CE34" s="299"/>
      <c r="CF34" s="299"/>
      <c r="CG34" s="295">
        <f t="shared" si="28"/>
        <v>0</v>
      </c>
      <c r="CH34" s="299">
        <v>0</v>
      </c>
      <c r="CI34" s="299">
        <v>1E-4</v>
      </c>
      <c r="CJ34" s="295">
        <f t="shared" si="29"/>
        <v>1E-4</v>
      </c>
      <c r="CL34" s="296"/>
      <c r="CM34" s="320">
        <f t="shared" si="30"/>
        <v>0</v>
      </c>
      <c r="CN34" s="296"/>
      <c r="CO34" s="296">
        <v>1E-4</v>
      </c>
      <c r="CP34" s="295">
        <f t="shared" si="31"/>
        <v>1E-4</v>
      </c>
      <c r="CQ34" s="296"/>
      <c r="CR34" s="296">
        <v>1E-4</v>
      </c>
      <c r="CS34" s="295">
        <f t="shared" si="32"/>
        <v>1E-4</v>
      </c>
    </row>
    <row r="35" spans="1:97" x14ac:dyDescent="0.25">
      <c r="A35" s="73" t="s">
        <v>186</v>
      </c>
      <c r="M35" s="295"/>
      <c r="N35" s="295">
        <v>3</v>
      </c>
      <c r="O35" s="211">
        <f t="shared" si="19"/>
        <v>3</v>
      </c>
      <c r="P35" s="295"/>
      <c r="Q35" s="295">
        <v>0</v>
      </c>
      <c r="R35" s="295">
        <v>1.0001</v>
      </c>
      <c r="S35" s="211">
        <f>R35+Q35</f>
        <v>1.0001</v>
      </c>
      <c r="T35" s="295">
        <v>1E-4</v>
      </c>
      <c r="U35" s="295">
        <v>0</v>
      </c>
      <c r="V35" s="295">
        <v>0</v>
      </c>
      <c r="W35" s="211">
        <f>V35+U35</f>
        <v>0</v>
      </c>
      <c r="X35" s="295">
        <v>0</v>
      </c>
      <c r="Y35" s="295">
        <v>0</v>
      </c>
      <c r="Z35" s="295">
        <v>0</v>
      </c>
      <c r="AA35" s="295">
        <f t="shared" si="22"/>
        <v>0</v>
      </c>
      <c r="AB35" s="295"/>
      <c r="AC35" s="295">
        <v>0</v>
      </c>
      <c r="AD35" s="295">
        <v>1E-4</v>
      </c>
      <c r="AE35" s="211">
        <f t="shared" si="13"/>
        <v>1E-4</v>
      </c>
      <c r="AF35" s="295">
        <v>0</v>
      </c>
      <c r="AG35" s="295">
        <v>4.2515999999999998</v>
      </c>
      <c r="AH35" s="211">
        <f t="shared" si="14"/>
        <v>4.2515999999999998</v>
      </c>
      <c r="AI35" s="295">
        <v>0</v>
      </c>
      <c r="AJ35" s="295">
        <v>4.2515999999999998</v>
      </c>
      <c r="AK35" s="211">
        <f t="shared" si="15"/>
        <v>4.2515999999999998</v>
      </c>
      <c r="AL35" s="295">
        <v>0</v>
      </c>
      <c r="AM35" s="295">
        <v>9.5009999999999994</v>
      </c>
      <c r="AN35" s="211">
        <f t="shared" si="16"/>
        <v>9.5009999999999994</v>
      </c>
      <c r="AO35" s="295">
        <v>0</v>
      </c>
      <c r="AP35" s="295">
        <v>9.5009999999999994</v>
      </c>
      <c r="AQ35" s="211">
        <f t="shared" si="17"/>
        <v>9.5009999999999994</v>
      </c>
      <c r="AR35" s="211"/>
      <c r="AS35" s="211"/>
      <c r="AT35" s="211"/>
      <c r="AU35" s="295">
        <v>0</v>
      </c>
      <c r="AV35" s="295">
        <v>5.5</v>
      </c>
      <c r="AW35" s="211">
        <f t="shared" si="18"/>
        <v>5.5</v>
      </c>
      <c r="AX35" s="295">
        <v>0</v>
      </c>
      <c r="AY35" s="295">
        <v>5.5</v>
      </c>
      <c r="AZ35" s="211">
        <f t="shared" si="23"/>
        <v>5.5</v>
      </c>
      <c r="BA35" s="230">
        <v>0</v>
      </c>
      <c r="BB35" s="230">
        <v>0</v>
      </c>
      <c r="BC35" s="230">
        <f t="shared" si="24"/>
        <v>0</v>
      </c>
      <c r="BD35" s="230">
        <v>0</v>
      </c>
      <c r="BE35" s="230">
        <v>5.5</v>
      </c>
      <c r="BF35" s="230">
        <f>SUM(BD35:BE35)</f>
        <v>5.5</v>
      </c>
      <c r="BG35" s="230">
        <v>0</v>
      </c>
      <c r="BH35" s="230">
        <v>10</v>
      </c>
      <c r="BI35" s="230">
        <f t="shared" si="25"/>
        <v>10</v>
      </c>
      <c r="BJ35" s="299"/>
      <c r="BK35" s="299"/>
      <c r="BL35" s="299"/>
      <c r="BM35" s="315">
        <v>0</v>
      </c>
      <c r="BN35" s="315">
        <v>0</v>
      </c>
      <c r="BO35" s="315">
        <v>0</v>
      </c>
      <c r="BP35" s="315">
        <v>0</v>
      </c>
      <c r="BQ35" s="315">
        <v>6.1604999999999999</v>
      </c>
      <c r="BR35" s="299">
        <f t="shared" si="26"/>
        <v>6.1604999999999999</v>
      </c>
      <c r="BS35" s="299">
        <v>0</v>
      </c>
      <c r="BT35" s="299">
        <v>2.5</v>
      </c>
      <c r="BU35" s="299">
        <f>SUM(BS35:BT35)</f>
        <v>2.5</v>
      </c>
      <c r="BV35" s="299">
        <v>0</v>
      </c>
      <c r="BW35" s="299">
        <v>2.5</v>
      </c>
      <c r="BX35" s="299">
        <f>SUM(BV35:BW35)</f>
        <v>2.5</v>
      </c>
      <c r="BY35" s="299">
        <v>0</v>
      </c>
      <c r="BZ35" s="299">
        <v>2.5</v>
      </c>
      <c r="CA35" s="299">
        <f>SUM(BY35:BZ35)</f>
        <v>2.5</v>
      </c>
      <c r="CB35" s="299">
        <v>0</v>
      </c>
      <c r="CC35" s="299">
        <v>1.5</v>
      </c>
      <c r="CD35" s="299">
        <f>SUM(CB35:CC35)</f>
        <v>1.5</v>
      </c>
      <c r="CE35" s="299"/>
      <c r="CF35" s="299">
        <v>1.5</v>
      </c>
      <c r="CG35" s="295">
        <f t="shared" si="28"/>
        <v>1.5</v>
      </c>
      <c r="CH35" s="299">
        <v>0</v>
      </c>
      <c r="CI35" s="299">
        <v>2.5</v>
      </c>
      <c r="CJ35" s="295">
        <f t="shared" si="29"/>
        <v>2.5</v>
      </c>
      <c r="CK35" s="321"/>
      <c r="CL35" s="299">
        <v>1</v>
      </c>
      <c r="CM35" s="295">
        <f t="shared" si="30"/>
        <v>1</v>
      </c>
      <c r="CN35" s="299"/>
      <c r="CO35" s="299">
        <v>1E-4</v>
      </c>
      <c r="CP35" s="295">
        <f t="shared" si="31"/>
        <v>1E-4</v>
      </c>
      <c r="CQ35" s="299"/>
      <c r="CR35" s="299">
        <v>1E-4</v>
      </c>
      <c r="CS35" s="295">
        <f t="shared" si="32"/>
        <v>1E-4</v>
      </c>
    </row>
    <row r="36" spans="1:97" ht="37.5" x14ac:dyDescent="0.25">
      <c r="A36" s="77" t="s">
        <v>187</v>
      </c>
      <c r="M36" s="295">
        <v>0</v>
      </c>
      <c r="N36" s="295">
        <v>22</v>
      </c>
      <c r="O36" s="211">
        <f t="shared" si="19"/>
        <v>22</v>
      </c>
      <c r="P36" s="295"/>
      <c r="Q36" s="295">
        <v>0</v>
      </c>
      <c r="R36" s="295">
        <v>10</v>
      </c>
      <c r="S36" s="211">
        <f t="shared" si="20"/>
        <v>10</v>
      </c>
      <c r="T36" s="295">
        <v>10</v>
      </c>
      <c r="U36" s="295">
        <v>0</v>
      </c>
      <c r="V36" s="295">
        <v>16.7621</v>
      </c>
      <c r="W36" s="211">
        <f t="shared" si="21"/>
        <v>16.7621</v>
      </c>
      <c r="X36" s="295">
        <v>16.7621</v>
      </c>
      <c r="Y36" s="295">
        <v>0</v>
      </c>
      <c r="Z36" s="295">
        <v>23.055</v>
      </c>
      <c r="AA36" s="295">
        <f t="shared" si="22"/>
        <v>23.055</v>
      </c>
      <c r="AB36" s="295"/>
      <c r="AC36" s="295">
        <v>0</v>
      </c>
      <c r="AD36" s="295">
        <v>5.0000999999999998</v>
      </c>
      <c r="AE36" s="211">
        <f t="shared" si="13"/>
        <v>5.0000999999999998</v>
      </c>
      <c r="AF36" s="295">
        <v>0</v>
      </c>
      <c r="AG36" s="295">
        <v>0</v>
      </c>
      <c r="AH36" s="211">
        <f t="shared" si="14"/>
        <v>0</v>
      </c>
      <c r="AI36" s="295">
        <v>0</v>
      </c>
      <c r="AJ36" s="295">
        <v>0</v>
      </c>
      <c r="AK36" s="211">
        <f t="shared" si="15"/>
        <v>0</v>
      </c>
      <c r="AL36" s="295">
        <v>0</v>
      </c>
      <c r="AM36" s="295">
        <v>1E-4</v>
      </c>
      <c r="AN36" s="211">
        <f t="shared" si="16"/>
        <v>1E-4</v>
      </c>
      <c r="AO36" s="295">
        <v>0</v>
      </c>
      <c r="AP36" s="295">
        <v>0</v>
      </c>
      <c r="AQ36" s="211">
        <f t="shared" si="17"/>
        <v>0</v>
      </c>
      <c r="AR36" s="211">
        <v>0</v>
      </c>
      <c r="AS36" s="211">
        <v>0</v>
      </c>
      <c r="AT36" s="211">
        <v>0</v>
      </c>
      <c r="AU36" s="295">
        <v>0</v>
      </c>
      <c r="AV36" s="295">
        <v>1E-4</v>
      </c>
      <c r="AW36" s="211">
        <f t="shared" si="18"/>
        <v>1E-4</v>
      </c>
      <c r="AX36" s="312">
        <v>0</v>
      </c>
      <c r="AY36" s="295">
        <v>20</v>
      </c>
      <c r="AZ36" s="211">
        <f t="shared" si="23"/>
        <v>20</v>
      </c>
      <c r="BA36" s="230">
        <v>35</v>
      </c>
      <c r="BB36" s="230">
        <v>0</v>
      </c>
      <c r="BC36" s="230">
        <f t="shared" si="24"/>
        <v>35</v>
      </c>
      <c r="BD36" s="230">
        <v>0</v>
      </c>
      <c r="BE36" s="230">
        <v>35</v>
      </c>
      <c r="BF36" s="230">
        <f t="shared" si="27"/>
        <v>35</v>
      </c>
      <c r="BG36" s="230">
        <v>0</v>
      </c>
      <c r="BH36" s="230">
        <v>5</v>
      </c>
      <c r="BI36" s="230">
        <f t="shared" si="25"/>
        <v>5</v>
      </c>
      <c r="BJ36" s="299">
        <v>0</v>
      </c>
      <c r="BK36" s="299">
        <v>30.17</v>
      </c>
      <c r="BL36" s="299">
        <f>SUM(BJ36:BK36)</f>
        <v>30.17</v>
      </c>
      <c r="BM36" s="295">
        <v>0</v>
      </c>
      <c r="BN36" s="295">
        <v>30.17</v>
      </c>
      <c r="BO36" s="295">
        <f>SUM(BM36:BN36)</f>
        <v>30.17</v>
      </c>
      <c r="BP36" s="295">
        <v>0</v>
      </c>
      <c r="BQ36" s="295">
        <v>10</v>
      </c>
      <c r="BR36" s="295">
        <f t="shared" si="26"/>
        <v>10</v>
      </c>
      <c r="BS36" s="295">
        <v>0</v>
      </c>
      <c r="BT36" s="295">
        <v>6.8579999999999997</v>
      </c>
      <c r="BU36" s="295">
        <f>SUM(BS36:BT36)</f>
        <v>6.8579999999999997</v>
      </c>
      <c r="BV36" s="295">
        <v>0</v>
      </c>
      <c r="BW36" s="295">
        <v>6.8514999999999997</v>
      </c>
      <c r="BX36" s="295">
        <f>SUM(BV36:BW36)</f>
        <v>6.8514999999999997</v>
      </c>
      <c r="BY36" s="295">
        <v>0</v>
      </c>
      <c r="BZ36" s="295">
        <v>8</v>
      </c>
      <c r="CA36" s="295">
        <f>SUM(BY36:BZ36)</f>
        <v>8</v>
      </c>
      <c r="CB36" s="299"/>
      <c r="CC36" s="299">
        <v>8.3800000000000008</v>
      </c>
      <c r="CD36" s="299">
        <f>SUM(CB36:CC36)</f>
        <v>8.3800000000000008</v>
      </c>
      <c r="CE36" s="299"/>
      <c r="CF36" s="299">
        <v>8.3800000000000008</v>
      </c>
      <c r="CG36" s="295">
        <f t="shared" si="28"/>
        <v>8.3800000000000008</v>
      </c>
      <c r="CH36" s="299">
        <v>0</v>
      </c>
      <c r="CI36" s="299">
        <v>7.0869999999999997</v>
      </c>
      <c r="CJ36" s="295">
        <f t="shared" si="29"/>
        <v>7.0869999999999997</v>
      </c>
      <c r="CK36" s="321"/>
      <c r="CL36" s="299">
        <v>17</v>
      </c>
      <c r="CM36" s="295">
        <f t="shared" si="30"/>
        <v>17</v>
      </c>
      <c r="CN36" s="299"/>
      <c r="CO36" s="299">
        <v>19.5</v>
      </c>
      <c r="CP36" s="295">
        <f t="shared" si="31"/>
        <v>19.5</v>
      </c>
      <c r="CQ36" s="299"/>
      <c r="CR36" s="299">
        <v>19.5</v>
      </c>
      <c r="CS36" s="295">
        <f t="shared" si="32"/>
        <v>19.5</v>
      </c>
    </row>
    <row r="37" spans="1:97" x14ac:dyDescent="0.25">
      <c r="A37" s="73" t="s">
        <v>219</v>
      </c>
      <c r="M37" s="295">
        <v>0</v>
      </c>
      <c r="N37" s="295">
        <v>3.75</v>
      </c>
      <c r="O37" s="211">
        <f t="shared" si="19"/>
        <v>3.75</v>
      </c>
      <c r="P37" s="295"/>
      <c r="Q37" s="295">
        <v>0</v>
      </c>
      <c r="R37" s="295">
        <v>5.9523999999999999</v>
      </c>
      <c r="S37" s="211">
        <f t="shared" si="20"/>
        <v>5.9523999999999999</v>
      </c>
      <c r="T37" s="295">
        <v>5.9523999999999999</v>
      </c>
      <c r="U37" s="295">
        <v>0</v>
      </c>
      <c r="V37" s="295">
        <v>20</v>
      </c>
      <c r="W37" s="211">
        <f t="shared" si="21"/>
        <v>20</v>
      </c>
      <c r="X37" s="295">
        <v>20</v>
      </c>
      <c r="Y37" s="295">
        <v>0</v>
      </c>
      <c r="Z37" s="295">
        <v>19.600899999999999</v>
      </c>
      <c r="AA37" s="295">
        <f t="shared" si="22"/>
        <v>19.600899999999999</v>
      </c>
      <c r="AB37" s="295"/>
      <c r="AC37" s="295">
        <v>0</v>
      </c>
      <c r="AD37" s="295">
        <v>15</v>
      </c>
      <c r="AE37" s="211">
        <f t="shared" si="13"/>
        <v>15</v>
      </c>
      <c r="AF37" s="295">
        <v>0</v>
      </c>
      <c r="AG37" s="295">
        <v>29.399100000000001</v>
      </c>
      <c r="AH37" s="211">
        <f t="shared" si="14"/>
        <v>29.399100000000001</v>
      </c>
      <c r="AI37" s="295">
        <v>0</v>
      </c>
      <c r="AJ37" s="295">
        <v>29.399100000000001</v>
      </c>
      <c r="AK37" s="211">
        <f t="shared" si="15"/>
        <v>29.399100000000001</v>
      </c>
      <c r="AL37" s="295">
        <v>0</v>
      </c>
      <c r="AM37" s="295">
        <v>16.089400000000001</v>
      </c>
      <c r="AN37" s="211">
        <f t="shared" si="16"/>
        <v>16.089400000000001</v>
      </c>
      <c r="AO37" s="295">
        <v>0</v>
      </c>
      <c r="AP37" s="295">
        <v>30</v>
      </c>
      <c r="AQ37" s="211">
        <f t="shared" si="17"/>
        <v>30</v>
      </c>
      <c r="AR37" s="211">
        <v>30</v>
      </c>
      <c r="AS37" s="211">
        <v>0</v>
      </c>
      <c r="AT37" s="211">
        <f>SUM(AR37:AS37)</f>
        <v>30</v>
      </c>
      <c r="AU37" s="295">
        <v>0</v>
      </c>
      <c r="AV37" s="295">
        <v>19.854700000000001</v>
      </c>
      <c r="AW37" s="211">
        <f t="shared" si="18"/>
        <v>19.854700000000001</v>
      </c>
      <c r="AX37" s="312">
        <v>0</v>
      </c>
      <c r="AY37" s="295">
        <v>3.5</v>
      </c>
      <c r="AZ37" s="211">
        <f t="shared" si="23"/>
        <v>3.5</v>
      </c>
      <c r="BA37" s="230">
        <v>3.5</v>
      </c>
      <c r="BB37" s="230">
        <v>0</v>
      </c>
      <c r="BC37" s="230">
        <f t="shared" si="24"/>
        <v>3.5</v>
      </c>
      <c r="BD37" s="230">
        <v>0</v>
      </c>
      <c r="BE37" s="230">
        <v>3.5</v>
      </c>
      <c r="BF37" s="230">
        <f t="shared" si="27"/>
        <v>3.5</v>
      </c>
      <c r="BG37" s="230">
        <v>8</v>
      </c>
      <c r="BH37" s="230">
        <v>0</v>
      </c>
      <c r="BI37" s="230">
        <f t="shared" si="25"/>
        <v>8</v>
      </c>
      <c r="BJ37" s="299">
        <v>0</v>
      </c>
      <c r="BK37" s="299">
        <v>0</v>
      </c>
      <c r="BL37" s="299">
        <v>0</v>
      </c>
      <c r="BM37" s="295">
        <v>0</v>
      </c>
      <c r="BN37" s="295">
        <v>0</v>
      </c>
      <c r="BO37" s="295">
        <v>0</v>
      </c>
      <c r="BP37" s="295">
        <v>0</v>
      </c>
      <c r="BQ37" s="295">
        <v>6</v>
      </c>
      <c r="BR37" s="295">
        <f t="shared" si="26"/>
        <v>6</v>
      </c>
      <c r="BS37" s="295">
        <v>0</v>
      </c>
      <c r="BT37" s="295">
        <v>1</v>
      </c>
      <c r="BU37" s="295">
        <f>SUM(BS37:BT37)</f>
        <v>1</v>
      </c>
      <c r="BV37" s="295">
        <v>0</v>
      </c>
      <c r="BW37" s="295">
        <v>2.125</v>
      </c>
      <c r="BX37" s="295">
        <f>SUM(BV37:BW37)</f>
        <v>2.125</v>
      </c>
      <c r="BY37" s="295">
        <v>0</v>
      </c>
      <c r="BZ37" s="295">
        <v>0.72</v>
      </c>
      <c r="CA37" s="295">
        <f>SUM(BY37:BZ37)</f>
        <v>0.72</v>
      </c>
      <c r="CB37" s="299">
        <v>0</v>
      </c>
      <c r="CC37" s="299">
        <v>5.35</v>
      </c>
      <c r="CD37" s="299">
        <f>SUM(CB37:CC37)</f>
        <v>5.35</v>
      </c>
      <c r="CE37" s="299"/>
      <c r="CF37" s="299">
        <v>11.88</v>
      </c>
      <c r="CG37" s="295">
        <f t="shared" si="28"/>
        <v>11.88</v>
      </c>
      <c r="CH37" s="299">
        <v>0</v>
      </c>
      <c r="CI37" s="299">
        <v>11.07</v>
      </c>
      <c r="CJ37" s="295">
        <f t="shared" si="29"/>
        <v>11.07</v>
      </c>
      <c r="CK37" s="321"/>
      <c r="CL37" s="299">
        <v>11</v>
      </c>
      <c r="CM37" s="295">
        <f t="shared" si="30"/>
        <v>11</v>
      </c>
      <c r="CN37" s="299"/>
      <c r="CO37" s="299">
        <v>10</v>
      </c>
      <c r="CP37" s="295">
        <f t="shared" si="31"/>
        <v>10</v>
      </c>
      <c r="CQ37" s="299"/>
      <c r="CR37" s="299">
        <v>10</v>
      </c>
      <c r="CS37" s="295">
        <f t="shared" si="32"/>
        <v>10</v>
      </c>
    </row>
    <row r="38" spans="1:97" ht="25.5" customHeight="1" x14ac:dyDescent="0.25">
      <c r="A38" s="317" t="s">
        <v>256</v>
      </c>
      <c r="AE38" s="211">
        <f t="shared" si="13"/>
        <v>0</v>
      </c>
      <c r="AF38" s="295"/>
      <c r="AG38" s="295"/>
      <c r="AH38" s="211">
        <f t="shared" si="14"/>
        <v>0</v>
      </c>
      <c r="AI38" s="295"/>
      <c r="AJ38" s="295"/>
      <c r="AK38" s="211">
        <f t="shared" si="15"/>
        <v>0</v>
      </c>
      <c r="AL38" s="295"/>
      <c r="AM38" s="295"/>
      <c r="AN38" s="211">
        <f t="shared" si="16"/>
        <v>0</v>
      </c>
      <c r="AO38" s="295"/>
      <c r="AP38" s="295"/>
      <c r="AQ38" s="211">
        <f t="shared" si="17"/>
        <v>0</v>
      </c>
      <c r="AR38" s="211"/>
      <c r="AS38" s="211"/>
      <c r="AT38" s="211"/>
      <c r="AU38" s="295"/>
      <c r="AV38" s="295"/>
      <c r="AW38" s="211">
        <f t="shared" si="18"/>
        <v>0</v>
      </c>
      <c r="AX38" s="295"/>
      <c r="AY38" s="295"/>
      <c r="AZ38" s="211"/>
      <c r="BA38" s="230"/>
      <c r="BB38" s="230"/>
      <c r="BC38" s="230"/>
      <c r="BD38" s="230"/>
      <c r="BE38" s="230"/>
      <c r="BF38" s="230"/>
      <c r="BG38" s="230"/>
      <c r="BH38" s="230"/>
      <c r="BI38" s="230"/>
      <c r="BJ38" s="299"/>
      <c r="BK38" s="299"/>
      <c r="BL38" s="299"/>
      <c r="BM38" s="295"/>
      <c r="BN38" s="295"/>
      <c r="BO38" s="295"/>
      <c r="BP38" s="295"/>
      <c r="BQ38" s="295"/>
      <c r="BR38" s="295"/>
      <c r="BS38" s="295"/>
      <c r="BT38" s="295"/>
      <c r="BU38" s="295"/>
      <c r="BV38" s="295"/>
      <c r="BW38" s="295"/>
      <c r="BX38" s="295"/>
      <c r="BY38" s="295"/>
      <c r="BZ38" s="295"/>
      <c r="CA38" s="295"/>
      <c r="CB38" s="299"/>
      <c r="CC38" s="299"/>
      <c r="CD38" s="299"/>
      <c r="CE38" s="299"/>
      <c r="CF38" s="299"/>
      <c r="CG38" s="295"/>
      <c r="CH38" s="299"/>
      <c r="CI38" s="299"/>
      <c r="CJ38" s="295"/>
      <c r="CK38" s="321"/>
      <c r="CL38" s="299"/>
      <c r="CM38" s="295"/>
      <c r="CN38" s="299"/>
      <c r="CO38" s="299"/>
      <c r="CP38" s="295"/>
      <c r="CQ38" s="299"/>
      <c r="CR38" s="299"/>
      <c r="CS38" s="295"/>
    </row>
    <row r="39" spans="1:97" x14ac:dyDescent="0.25">
      <c r="A39" s="73" t="s">
        <v>188</v>
      </c>
      <c r="M39" s="295">
        <v>0</v>
      </c>
      <c r="N39" s="295">
        <v>34.317300000000003</v>
      </c>
      <c r="O39" s="211">
        <f t="shared" si="19"/>
        <v>34.317300000000003</v>
      </c>
      <c r="P39" s="295"/>
      <c r="Q39" s="295">
        <v>0</v>
      </c>
      <c r="R39" s="295">
        <v>32.794699999999999</v>
      </c>
      <c r="S39" s="211">
        <f t="shared" ref="S39:S60" si="33">R39+Q39</f>
        <v>32.794699999999999</v>
      </c>
      <c r="T39" s="295">
        <v>0</v>
      </c>
      <c r="U39" s="295">
        <v>0</v>
      </c>
      <c r="V39" s="295">
        <v>21.064599999999999</v>
      </c>
      <c r="W39" s="211">
        <f t="shared" ref="W39:W48" si="34">V39+U39</f>
        <v>21.064599999999999</v>
      </c>
      <c r="X39" s="295">
        <v>0</v>
      </c>
      <c r="Y39" s="295">
        <v>0</v>
      </c>
      <c r="Z39" s="295">
        <v>19.4084</v>
      </c>
      <c r="AA39" s="295">
        <f>SUM(Y39:Z39)</f>
        <v>19.4084</v>
      </c>
      <c r="AB39" s="295"/>
      <c r="AC39" s="295">
        <v>20</v>
      </c>
      <c r="AD39" s="295">
        <v>0</v>
      </c>
      <c r="AE39" s="211">
        <f t="shared" si="13"/>
        <v>20</v>
      </c>
      <c r="AF39" s="295">
        <v>19</v>
      </c>
      <c r="AG39" s="295">
        <v>0</v>
      </c>
      <c r="AH39" s="211">
        <f t="shared" si="14"/>
        <v>19</v>
      </c>
      <c r="AI39" s="295">
        <v>19.251899999999999</v>
      </c>
      <c r="AJ39" s="295">
        <v>0</v>
      </c>
      <c r="AK39" s="211">
        <f t="shared" si="15"/>
        <v>19.251899999999999</v>
      </c>
      <c r="AL39" s="295">
        <v>17.5</v>
      </c>
      <c r="AM39" s="295">
        <v>0</v>
      </c>
      <c r="AN39" s="211">
        <f t="shared" si="16"/>
        <v>17.5</v>
      </c>
      <c r="AO39" s="295">
        <v>13</v>
      </c>
      <c r="AP39" s="295">
        <v>0</v>
      </c>
      <c r="AQ39" s="211">
        <f t="shared" si="17"/>
        <v>13</v>
      </c>
      <c r="AR39" s="211">
        <v>11.8445</v>
      </c>
      <c r="AS39" s="211">
        <v>0</v>
      </c>
      <c r="AT39" s="211">
        <f>SUM(AR39:AS39)</f>
        <v>11.8445</v>
      </c>
      <c r="AU39" s="295">
        <v>4</v>
      </c>
      <c r="AV39" s="295">
        <v>0</v>
      </c>
      <c r="AW39" s="211">
        <f t="shared" si="18"/>
        <v>4</v>
      </c>
      <c r="AX39" s="295">
        <v>4</v>
      </c>
      <c r="AY39" s="295">
        <v>0</v>
      </c>
      <c r="AZ39" s="211">
        <f t="shared" ref="AZ39:AZ48" si="35">SUM(AX39:AY39)</f>
        <v>4</v>
      </c>
      <c r="BA39" s="230">
        <v>3.0343</v>
      </c>
      <c r="BB39" s="230">
        <v>0</v>
      </c>
      <c r="BC39" s="230">
        <f>SUM(BA39:BB39)</f>
        <v>3.0343</v>
      </c>
      <c r="BD39" s="230">
        <v>2.6215999999999999</v>
      </c>
      <c r="BE39" s="230">
        <v>0</v>
      </c>
      <c r="BF39" s="230">
        <f>SUM(BD39:BE39)</f>
        <v>2.6215999999999999</v>
      </c>
      <c r="BG39" s="230">
        <v>1E-4</v>
      </c>
      <c r="BH39" s="230">
        <v>0</v>
      </c>
      <c r="BI39" s="230">
        <f t="shared" ref="BI39:BI48" si="36">SUM(BG39:BH39)</f>
        <v>1E-4</v>
      </c>
      <c r="BJ39" s="299">
        <v>0</v>
      </c>
      <c r="BK39" s="299">
        <v>0</v>
      </c>
      <c r="BL39" s="299">
        <v>0</v>
      </c>
      <c r="BM39" s="295">
        <v>0</v>
      </c>
      <c r="BN39" s="295">
        <v>0</v>
      </c>
      <c r="BO39" s="295">
        <v>0</v>
      </c>
      <c r="BP39" s="295">
        <v>3</v>
      </c>
      <c r="BQ39" s="295">
        <v>0</v>
      </c>
      <c r="BR39" s="295">
        <f>SUM(BP39:BQ39)</f>
        <v>3</v>
      </c>
      <c r="BS39" s="295">
        <v>3</v>
      </c>
      <c r="BT39" s="295">
        <v>0</v>
      </c>
      <c r="BU39" s="295">
        <f>SUM(BS39:BT39)</f>
        <v>3</v>
      </c>
      <c r="BV39" s="295">
        <v>3</v>
      </c>
      <c r="BW39" s="295"/>
      <c r="BX39" s="295">
        <f>SUM(BV39:BW39)</f>
        <v>3</v>
      </c>
      <c r="BY39" s="295">
        <v>2</v>
      </c>
      <c r="BZ39" s="295">
        <v>0</v>
      </c>
      <c r="CA39" s="295">
        <f>SUM(BY39:BZ39)</f>
        <v>2</v>
      </c>
      <c r="CB39" s="299">
        <v>4.2</v>
      </c>
      <c r="CC39" s="299"/>
      <c r="CD39" s="299">
        <f>SUM(CB39:CC39)</f>
        <v>4.2</v>
      </c>
      <c r="CE39" s="299">
        <v>4.2</v>
      </c>
      <c r="CF39" s="299"/>
      <c r="CG39" s="295">
        <f t="shared" si="28"/>
        <v>4.2</v>
      </c>
      <c r="CH39" s="299">
        <v>21</v>
      </c>
      <c r="CI39" s="299"/>
      <c r="CJ39" s="295">
        <f t="shared" si="29"/>
        <v>21</v>
      </c>
      <c r="CK39" s="299">
        <v>15.773099999999999</v>
      </c>
      <c r="CL39" s="299"/>
      <c r="CM39" s="295">
        <f t="shared" si="30"/>
        <v>15.773099999999999</v>
      </c>
      <c r="CN39" s="299">
        <v>22</v>
      </c>
      <c r="CO39" s="299"/>
      <c r="CP39" s="295">
        <f t="shared" si="31"/>
        <v>22</v>
      </c>
      <c r="CQ39" s="299">
        <v>26.635200000000001</v>
      </c>
      <c r="CR39" s="299"/>
      <c r="CS39" s="295">
        <f t="shared" ref="CS39" si="37">SUM(CQ39:CR39)</f>
        <v>26.635200000000001</v>
      </c>
    </row>
    <row r="40" spans="1:97" x14ac:dyDescent="0.25">
      <c r="A40" s="73" t="s">
        <v>220</v>
      </c>
      <c r="M40" s="295">
        <v>0</v>
      </c>
      <c r="N40" s="295">
        <v>0</v>
      </c>
      <c r="O40" s="211">
        <v>0</v>
      </c>
      <c r="P40" s="295">
        <v>0</v>
      </c>
      <c r="Q40" s="295">
        <v>0</v>
      </c>
      <c r="R40" s="295">
        <v>1E-4</v>
      </c>
      <c r="S40" s="211">
        <f t="shared" si="33"/>
        <v>1E-4</v>
      </c>
      <c r="T40" s="295">
        <v>0</v>
      </c>
      <c r="U40" s="295">
        <v>0</v>
      </c>
      <c r="V40" s="295">
        <v>0</v>
      </c>
      <c r="W40" s="211">
        <v>0</v>
      </c>
      <c r="X40" s="295">
        <v>0</v>
      </c>
      <c r="Y40" s="295">
        <v>0</v>
      </c>
      <c r="Z40" s="295">
        <v>0</v>
      </c>
      <c r="AA40" s="295">
        <f>SUM(Y40:Z40)</f>
        <v>0</v>
      </c>
      <c r="AB40" s="295"/>
      <c r="AC40" s="295">
        <v>1E-4</v>
      </c>
      <c r="AD40" s="295">
        <v>0</v>
      </c>
      <c r="AE40" s="211">
        <f t="shared" si="13"/>
        <v>1E-4</v>
      </c>
      <c r="AF40" s="295">
        <v>0</v>
      </c>
      <c r="AG40" s="295">
        <v>0</v>
      </c>
      <c r="AH40" s="211">
        <f t="shared" si="14"/>
        <v>0</v>
      </c>
      <c r="AI40" s="295">
        <v>0</v>
      </c>
      <c r="AJ40" s="295">
        <v>0</v>
      </c>
      <c r="AK40" s="211">
        <f t="shared" si="15"/>
        <v>0</v>
      </c>
      <c r="AL40" s="295">
        <v>3</v>
      </c>
      <c r="AM40" s="295">
        <v>0</v>
      </c>
      <c r="AN40" s="211">
        <f t="shared" si="16"/>
        <v>3</v>
      </c>
      <c r="AO40" s="295">
        <v>0</v>
      </c>
      <c r="AP40" s="295">
        <v>0</v>
      </c>
      <c r="AQ40" s="211">
        <f t="shared" si="17"/>
        <v>0</v>
      </c>
      <c r="AR40" s="211">
        <v>0</v>
      </c>
      <c r="AS40" s="211">
        <v>0</v>
      </c>
      <c r="AT40" s="211">
        <v>0</v>
      </c>
      <c r="AU40" s="295">
        <v>0</v>
      </c>
      <c r="AV40" s="295">
        <v>0</v>
      </c>
      <c r="AW40" s="211">
        <f t="shared" si="18"/>
        <v>0</v>
      </c>
      <c r="AX40" s="295">
        <v>0</v>
      </c>
      <c r="AY40" s="295">
        <v>0</v>
      </c>
      <c r="AZ40" s="211">
        <f t="shared" si="35"/>
        <v>0</v>
      </c>
      <c r="BA40" s="230">
        <v>1E-4</v>
      </c>
      <c r="BB40" s="230">
        <v>0</v>
      </c>
      <c r="BC40" s="230">
        <f>SUM(BA40:BB40)</f>
        <v>1E-4</v>
      </c>
      <c r="BD40" s="230">
        <v>1E-4</v>
      </c>
      <c r="BE40" s="230">
        <v>0</v>
      </c>
      <c r="BF40" s="230">
        <f t="shared" ref="BF40:BF48" si="38">SUM(BD40:BE40)</f>
        <v>1E-4</v>
      </c>
      <c r="BG40" s="230">
        <v>1E-4</v>
      </c>
      <c r="BH40" s="230">
        <v>0</v>
      </c>
      <c r="BI40" s="230">
        <f t="shared" si="36"/>
        <v>1E-4</v>
      </c>
      <c r="BJ40" s="230">
        <v>1E-4</v>
      </c>
      <c r="BK40" s="230">
        <v>0</v>
      </c>
      <c r="BL40" s="230">
        <f t="shared" ref="BL40:BL45" si="39">SUM(BJ40:BK40)</f>
        <v>1E-4</v>
      </c>
      <c r="BM40" s="229"/>
      <c r="BN40" s="229"/>
      <c r="BO40" s="229"/>
      <c r="BP40" s="229">
        <v>1E-4</v>
      </c>
      <c r="BQ40" s="229">
        <v>0</v>
      </c>
      <c r="BR40" s="229">
        <f t="shared" ref="BR40:BR48" si="40">SUM(BP40:BQ40)</f>
        <v>1E-4</v>
      </c>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7"/>
    </row>
    <row r="41" spans="1:97" x14ac:dyDescent="0.25">
      <c r="A41" s="73" t="s">
        <v>189</v>
      </c>
      <c r="M41" s="295">
        <v>0</v>
      </c>
      <c r="N41" s="295">
        <v>6.36</v>
      </c>
      <c r="O41" s="211">
        <f t="shared" si="19"/>
        <v>6.36</v>
      </c>
      <c r="P41" s="295"/>
      <c r="Q41" s="295">
        <v>0</v>
      </c>
      <c r="R41" s="295">
        <v>1E-4</v>
      </c>
      <c r="S41" s="211">
        <f t="shared" si="33"/>
        <v>1E-4</v>
      </c>
      <c r="T41" s="295">
        <v>0</v>
      </c>
      <c r="U41" s="295">
        <v>0</v>
      </c>
      <c r="V41" s="295">
        <v>1.974</v>
      </c>
      <c r="W41" s="211">
        <f t="shared" si="34"/>
        <v>1.974</v>
      </c>
      <c r="X41" s="295">
        <v>0</v>
      </c>
      <c r="Y41" s="295">
        <v>0</v>
      </c>
      <c r="Z41" s="295">
        <v>1.974</v>
      </c>
      <c r="AA41" s="295">
        <f>SUM(Y41:Z41)</f>
        <v>1.974</v>
      </c>
      <c r="AB41" s="295"/>
      <c r="AC41" s="295">
        <v>1E-4</v>
      </c>
      <c r="AD41" s="295">
        <v>0</v>
      </c>
      <c r="AE41" s="211">
        <f t="shared" si="13"/>
        <v>1E-4</v>
      </c>
      <c r="AF41" s="295">
        <v>0</v>
      </c>
      <c r="AG41" s="295">
        <v>0</v>
      </c>
      <c r="AH41" s="211">
        <f t="shared" si="14"/>
        <v>0</v>
      </c>
      <c r="AI41" s="295">
        <v>0</v>
      </c>
      <c r="AJ41" s="295">
        <v>0</v>
      </c>
      <c r="AK41" s="211">
        <f t="shared" si="15"/>
        <v>0</v>
      </c>
      <c r="AL41" s="295">
        <v>6.6</v>
      </c>
      <c r="AM41" s="295">
        <v>0</v>
      </c>
      <c r="AN41" s="211">
        <f t="shared" si="16"/>
        <v>6.6</v>
      </c>
      <c r="AO41" s="295">
        <v>3.3</v>
      </c>
      <c r="AP41" s="295">
        <v>0</v>
      </c>
      <c r="AQ41" s="211">
        <f t="shared" si="17"/>
        <v>3.3</v>
      </c>
      <c r="AR41" s="211">
        <v>3.3</v>
      </c>
      <c r="AS41" s="211">
        <v>0</v>
      </c>
      <c r="AT41" s="211">
        <f>SUM(AR41:AS41)</f>
        <v>3.3</v>
      </c>
      <c r="AU41" s="295">
        <v>13.2</v>
      </c>
      <c r="AV41" s="295">
        <v>0</v>
      </c>
      <c r="AW41" s="211">
        <f t="shared" si="18"/>
        <v>13.2</v>
      </c>
      <c r="AX41" s="295">
        <v>13.2</v>
      </c>
      <c r="AY41" s="295">
        <v>0</v>
      </c>
      <c r="AZ41" s="211">
        <f t="shared" si="35"/>
        <v>13.2</v>
      </c>
      <c r="BA41" s="230">
        <v>0</v>
      </c>
      <c r="BB41" s="230">
        <v>0</v>
      </c>
      <c r="BC41" s="230">
        <v>0</v>
      </c>
      <c r="BD41" s="230">
        <v>1E-4</v>
      </c>
      <c r="BE41" s="230">
        <v>0</v>
      </c>
      <c r="BF41" s="230">
        <f t="shared" si="38"/>
        <v>1E-4</v>
      </c>
      <c r="BG41" s="230">
        <v>1E-4</v>
      </c>
      <c r="BH41" s="230">
        <v>0</v>
      </c>
      <c r="BI41" s="230">
        <f t="shared" si="36"/>
        <v>1E-4</v>
      </c>
      <c r="BJ41" s="230">
        <v>1E-4</v>
      </c>
      <c r="BK41" s="230">
        <v>0</v>
      </c>
      <c r="BL41" s="230">
        <f t="shared" si="39"/>
        <v>1E-4</v>
      </c>
      <c r="BM41" s="230">
        <v>0</v>
      </c>
      <c r="BN41" s="230">
        <v>0</v>
      </c>
      <c r="BO41" s="230">
        <v>0</v>
      </c>
      <c r="BP41" s="230">
        <v>1E-4</v>
      </c>
      <c r="BQ41" s="230">
        <v>0</v>
      </c>
      <c r="BR41" s="230">
        <f t="shared" si="40"/>
        <v>1E-4</v>
      </c>
      <c r="BS41" s="295">
        <v>5</v>
      </c>
      <c r="BT41" s="295">
        <v>0</v>
      </c>
      <c r="BU41" s="295">
        <f>SUM(BS41:BT41)</f>
        <v>5</v>
      </c>
      <c r="BV41" s="295">
        <v>5</v>
      </c>
      <c r="BW41" s="295"/>
      <c r="BX41" s="295">
        <f>SUM(BV41:BW41)</f>
        <v>5</v>
      </c>
      <c r="BY41" s="295">
        <v>1</v>
      </c>
      <c r="BZ41" s="295">
        <v>0</v>
      </c>
      <c r="CA41" s="295">
        <f>SUM(BY41:BZ41)</f>
        <v>1</v>
      </c>
      <c r="CB41" s="299">
        <v>6</v>
      </c>
      <c r="CC41" s="299"/>
      <c r="CD41" s="299">
        <f>SUM(CB41:CC41)</f>
        <v>6</v>
      </c>
      <c r="CE41" s="299">
        <v>6</v>
      </c>
      <c r="CF41" s="299"/>
      <c r="CG41" s="295">
        <f t="shared" si="28"/>
        <v>6</v>
      </c>
      <c r="CH41" s="299">
        <v>16</v>
      </c>
      <c r="CI41" s="299"/>
      <c r="CJ41" s="295">
        <f t="shared" si="29"/>
        <v>16</v>
      </c>
      <c r="CK41" s="299">
        <v>15.686999999999999</v>
      </c>
      <c r="CL41" s="299"/>
      <c r="CM41" s="295">
        <f t="shared" si="30"/>
        <v>15.686999999999999</v>
      </c>
      <c r="CN41" s="296">
        <v>0</v>
      </c>
      <c r="CO41" s="296"/>
      <c r="CP41" s="295">
        <f t="shared" si="31"/>
        <v>0</v>
      </c>
      <c r="CQ41" s="296">
        <v>2.5</v>
      </c>
      <c r="CR41" s="296"/>
      <c r="CS41" s="295">
        <f t="shared" ref="CS41" si="41">SUM(CQ41:CR41)</f>
        <v>2.5</v>
      </c>
    </row>
    <row r="42" spans="1:97" s="32" customFormat="1" x14ac:dyDescent="0.25">
      <c r="A42" s="78" t="s">
        <v>261</v>
      </c>
      <c r="M42" s="33">
        <v>0</v>
      </c>
      <c r="N42" s="33">
        <v>0</v>
      </c>
      <c r="O42" s="34">
        <v>0</v>
      </c>
      <c r="P42" s="33">
        <v>0</v>
      </c>
      <c r="Q42" s="33">
        <v>0</v>
      </c>
      <c r="R42" s="33">
        <v>0</v>
      </c>
      <c r="S42" s="34">
        <v>0</v>
      </c>
      <c r="T42" s="33">
        <v>0</v>
      </c>
      <c r="U42" s="33">
        <v>0</v>
      </c>
      <c r="V42" s="33">
        <v>0</v>
      </c>
      <c r="W42" s="34">
        <v>0</v>
      </c>
      <c r="X42" s="33">
        <v>0</v>
      </c>
      <c r="Y42" s="33"/>
      <c r="Z42" s="33"/>
      <c r="AA42" s="33"/>
      <c r="AB42" s="33"/>
      <c r="AC42" s="33">
        <v>0</v>
      </c>
      <c r="AD42" s="33">
        <v>0</v>
      </c>
      <c r="AE42" s="211">
        <f t="shared" si="13"/>
        <v>0</v>
      </c>
      <c r="AF42" s="295"/>
      <c r="AG42" s="295"/>
      <c r="AH42" s="211">
        <f t="shared" si="14"/>
        <v>0</v>
      </c>
      <c r="AI42" s="295">
        <v>0</v>
      </c>
      <c r="AJ42" s="295">
        <v>0</v>
      </c>
      <c r="AK42" s="211">
        <f t="shared" si="15"/>
        <v>0</v>
      </c>
      <c r="AL42" s="295">
        <v>0</v>
      </c>
      <c r="AM42" s="295">
        <v>0</v>
      </c>
      <c r="AN42" s="211">
        <f t="shared" si="16"/>
        <v>0</v>
      </c>
      <c r="AO42" s="295">
        <v>0</v>
      </c>
      <c r="AP42" s="295">
        <v>0</v>
      </c>
      <c r="AQ42" s="211">
        <f t="shared" si="17"/>
        <v>0</v>
      </c>
      <c r="AR42" s="211">
        <v>0</v>
      </c>
      <c r="AS42" s="211">
        <v>0</v>
      </c>
      <c r="AT42" s="211">
        <v>0</v>
      </c>
      <c r="AU42" s="295">
        <v>0</v>
      </c>
      <c r="AV42" s="295">
        <v>0</v>
      </c>
      <c r="AW42" s="211">
        <f t="shared" si="18"/>
        <v>0</v>
      </c>
      <c r="AX42" s="295">
        <v>0</v>
      </c>
      <c r="AY42" s="295">
        <v>0</v>
      </c>
      <c r="AZ42" s="211">
        <f t="shared" si="35"/>
        <v>0</v>
      </c>
      <c r="BA42" s="230">
        <v>0</v>
      </c>
      <c r="BB42" s="230">
        <v>0</v>
      </c>
      <c r="BC42" s="230">
        <v>0</v>
      </c>
      <c r="BD42" s="230">
        <v>1E-4</v>
      </c>
      <c r="BE42" s="230">
        <v>0</v>
      </c>
      <c r="BF42" s="230">
        <f t="shared" si="38"/>
        <v>1E-4</v>
      </c>
      <c r="BG42" s="230">
        <v>1E-4</v>
      </c>
      <c r="BH42" s="230">
        <v>0</v>
      </c>
      <c r="BI42" s="230">
        <f t="shared" si="36"/>
        <v>1E-4</v>
      </c>
      <c r="BJ42" s="230">
        <v>1E-4</v>
      </c>
      <c r="BK42" s="230">
        <v>0</v>
      </c>
      <c r="BL42" s="230">
        <f t="shared" si="39"/>
        <v>1E-4</v>
      </c>
      <c r="BM42" s="236"/>
      <c r="BN42" s="236"/>
      <c r="BO42" s="236"/>
      <c r="BP42" s="236"/>
      <c r="BQ42" s="236"/>
      <c r="BR42" s="23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row>
    <row r="43" spans="1:97" x14ac:dyDescent="0.25">
      <c r="A43" s="73" t="s">
        <v>190</v>
      </c>
      <c r="M43" s="295">
        <v>0</v>
      </c>
      <c r="N43" s="295">
        <v>4.4400000000000004</v>
      </c>
      <c r="O43" s="211">
        <f t="shared" si="19"/>
        <v>4.4400000000000004</v>
      </c>
      <c r="P43" s="295"/>
      <c r="Q43" s="295">
        <v>0</v>
      </c>
      <c r="R43" s="295">
        <v>10</v>
      </c>
      <c r="S43" s="211">
        <f t="shared" si="33"/>
        <v>10</v>
      </c>
      <c r="T43" s="295">
        <v>0</v>
      </c>
      <c r="U43" s="295">
        <v>0</v>
      </c>
      <c r="V43" s="295">
        <v>6</v>
      </c>
      <c r="W43" s="211">
        <f t="shared" si="34"/>
        <v>6</v>
      </c>
      <c r="X43" s="295">
        <v>0</v>
      </c>
      <c r="Y43" s="24">
        <v>0</v>
      </c>
      <c r="Z43" s="295">
        <v>5.9996</v>
      </c>
      <c r="AA43" s="295">
        <f t="shared" ref="AA43:AA48" si="42">SUM(Y43:Z43)</f>
        <v>5.9996</v>
      </c>
      <c r="AB43" s="295"/>
      <c r="AC43" s="295">
        <v>9</v>
      </c>
      <c r="AD43" s="295">
        <v>0</v>
      </c>
      <c r="AE43" s="211">
        <f t="shared" si="13"/>
        <v>9</v>
      </c>
      <c r="AF43" s="295">
        <v>0</v>
      </c>
      <c r="AG43" s="295">
        <v>0</v>
      </c>
      <c r="AH43" s="211">
        <f t="shared" si="14"/>
        <v>0</v>
      </c>
      <c r="AI43" s="295">
        <v>0</v>
      </c>
      <c r="AJ43" s="295">
        <v>0</v>
      </c>
      <c r="AK43" s="211">
        <f t="shared" si="15"/>
        <v>0</v>
      </c>
      <c r="AL43" s="295">
        <v>1E-4</v>
      </c>
      <c r="AM43" s="295">
        <v>0</v>
      </c>
      <c r="AN43" s="211">
        <f t="shared" si="16"/>
        <v>1E-4</v>
      </c>
      <c r="AO43" s="295">
        <v>0</v>
      </c>
      <c r="AP43" s="295">
        <v>0</v>
      </c>
      <c r="AQ43" s="211">
        <f t="shared" si="17"/>
        <v>0</v>
      </c>
      <c r="AR43" s="211">
        <v>0</v>
      </c>
      <c r="AS43" s="211">
        <v>0</v>
      </c>
      <c r="AT43" s="211">
        <v>0</v>
      </c>
      <c r="AU43" s="295">
        <v>1E-4</v>
      </c>
      <c r="AV43" s="295">
        <v>0</v>
      </c>
      <c r="AW43" s="211">
        <f t="shared" si="18"/>
        <v>1E-4</v>
      </c>
      <c r="AX43" s="295">
        <v>1E-4</v>
      </c>
      <c r="AY43" s="295">
        <v>0</v>
      </c>
      <c r="AZ43" s="211">
        <f t="shared" si="35"/>
        <v>1E-4</v>
      </c>
      <c r="BA43" s="230">
        <v>0</v>
      </c>
      <c r="BB43" s="230">
        <v>0</v>
      </c>
      <c r="BC43" s="230">
        <v>0</v>
      </c>
      <c r="BD43" s="230">
        <v>1E-4</v>
      </c>
      <c r="BE43" s="230">
        <v>0</v>
      </c>
      <c r="BF43" s="230">
        <f t="shared" si="38"/>
        <v>1E-4</v>
      </c>
      <c r="BG43" s="230">
        <v>1E-4</v>
      </c>
      <c r="BH43" s="230">
        <v>0</v>
      </c>
      <c r="BI43" s="230">
        <f t="shared" si="36"/>
        <v>1E-4</v>
      </c>
      <c r="BJ43" s="230">
        <v>1E-4</v>
      </c>
      <c r="BK43" s="230">
        <v>0</v>
      </c>
      <c r="BL43" s="230">
        <f t="shared" si="39"/>
        <v>1E-4</v>
      </c>
      <c r="BM43" s="236"/>
      <c r="BN43" s="236"/>
      <c r="BO43" s="236"/>
      <c r="BP43" s="236"/>
      <c r="BQ43" s="236"/>
      <c r="BR43" s="236"/>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row>
    <row r="44" spans="1:97" x14ac:dyDescent="0.25">
      <c r="A44" s="73" t="s">
        <v>191</v>
      </c>
      <c r="M44" s="295">
        <v>0</v>
      </c>
      <c r="N44" s="295">
        <v>0</v>
      </c>
      <c r="O44" s="211">
        <f t="shared" si="19"/>
        <v>0</v>
      </c>
      <c r="P44" s="295"/>
      <c r="Q44" s="295">
        <v>0</v>
      </c>
      <c r="R44" s="295">
        <v>5</v>
      </c>
      <c r="S44" s="211">
        <f t="shared" si="33"/>
        <v>5</v>
      </c>
      <c r="T44" s="295">
        <v>0</v>
      </c>
      <c r="U44" s="295">
        <v>0</v>
      </c>
      <c r="V44" s="295">
        <v>0</v>
      </c>
      <c r="W44" s="211">
        <v>0</v>
      </c>
      <c r="X44" s="295">
        <v>0</v>
      </c>
      <c r="Y44" s="295">
        <v>0</v>
      </c>
      <c r="Z44" s="295">
        <v>0</v>
      </c>
      <c r="AA44" s="295">
        <f t="shared" si="42"/>
        <v>0</v>
      </c>
      <c r="AB44" s="295"/>
      <c r="AC44" s="295">
        <v>1E-4</v>
      </c>
      <c r="AD44" s="295">
        <v>0</v>
      </c>
      <c r="AE44" s="211">
        <f t="shared" si="13"/>
        <v>1E-4</v>
      </c>
      <c r="AF44" s="295">
        <v>0</v>
      </c>
      <c r="AG44" s="295">
        <v>0</v>
      </c>
      <c r="AH44" s="211">
        <f t="shared" si="14"/>
        <v>0</v>
      </c>
      <c r="AI44" s="295">
        <v>0</v>
      </c>
      <c r="AJ44" s="295">
        <v>0</v>
      </c>
      <c r="AK44" s="211">
        <f t="shared" si="15"/>
        <v>0</v>
      </c>
      <c r="AL44" s="295">
        <v>0</v>
      </c>
      <c r="AM44" s="295">
        <v>0</v>
      </c>
      <c r="AN44" s="211">
        <f t="shared" si="16"/>
        <v>0</v>
      </c>
      <c r="AO44" s="295">
        <v>0</v>
      </c>
      <c r="AP44" s="295">
        <v>0</v>
      </c>
      <c r="AQ44" s="211">
        <f t="shared" si="17"/>
        <v>0</v>
      </c>
      <c r="AR44" s="211">
        <v>0</v>
      </c>
      <c r="AS44" s="211">
        <v>0</v>
      </c>
      <c r="AT44" s="211">
        <v>0</v>
      </c>
      <c r="AU44" s="295">
        <v>0</v>
      </c>
      <c r="AV44" s="295">
        <v>0</v>
      </c>
      <c r="AW44" s="211">
        <f t="shared" si="18"/>
        <v>0</v>
      </c>
      <c r="AX44" s="295">
        <v>0</v>
      </c>
      <c r="AY44" s="295">
        <v>0</v>
      </c>
      <c r="AZ44" s="211">
        <f t="shared" si="35"/>
        <v>0</v>
      </c>
      <c r="BA44" s="230">
        <v>0</v>
      </c>
      <c r="BB44" s="230">
        <v>0</v>
      </c>
      <c r="BC44" s="230">
        <v>0</v>
      </c>
      <c r="BD44" s="230">
        <v>1E-4</v>
      </c>
      <c r="BE44" s="230">
        <v>0</v>
      </c>
      <c r="BF44" s="230">
        <f t="shared" si="38"/>
        <v>1E-4</v>
      </c>
      <c r="BG44" s="230">
        <v>1E-4</v>
      </c>
      <c r="BH44" s="230">
        <v>0</v>
      </c>
      <c r="BI44" s="230">
        <f t="shared" si="36"/>
        <v>1E-4</v>
      </c>
      <c r="BJ44" s="230">
        <v>1E-4</v>
      </c>
      <c r="BK44" s="230">
        <v>0</v>
      </c>
      <c r="BL44" s="230">
        <f t="shared" si="39"/>
        <v>1E-4</v>
      </c>
      <c r="BM44" s="236"/>
      <c r="BN44" s="236"/>
      <c r="BO44" s="236"/>
      <c r="BP44" s="236"/>
      <c r="BQ44" s="236"/>
      <c r="BR44" s="236"/>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7"/>
      <c r="CQ44" s="237"/>
      <c r="CR44" s="237"/>
      <c r="CS44" s="237"/>
    </row>
    <row r="45" spans="1:97" ht="37.5" x14ac:dyDescent="0.25">
      <c r="A45" s="77" t="s">
        <v>192</v>
      </c>
      <c r="M45" s="295">
        <v>0</v>
      </c>
      <c r="N45" s="295">
        <v>0.90280000000000005</v>
      </c>
      <c r="O45" s="211">
        <f t="shared" si="19"/>
        <v>0.90280000000000005</v>
      </c>
      <c r="P45" s="295"/>
      <c r="Q45" s="295">
        <v>0</v>
      </c>
      <c r="R45" s="295">
        <v>1E-4</v>
      </c>
      <c r="S45" s="211">
        <f t="shared" si="33"/>
        <v>1E-4</v>
      </c>
      <c r="T45" s="295">
        <v>0</v>
      </c>
      <c r="U45" s="295">
        <v>0</v>
      </c>
      <c r="V45" s="295">
        <v>0</v>
      </c>
      <c r="W45" s="211">
        <f t="shared" si="34"/>
        <v>0</v>
      </c>
      <c r="X45" s="295">
        <v>0</v>
      </c>
      <c r="Y45" s="295">
        <v>0</v>
      </c>
      <c r="Z45" s="295">
        <v>0</v>
      </c>
      <c r="AA45" s="295">
        <f t="shared" si="42"/>
        <v>0</v>
      </c>
      <c r="AB45" s="295"/>
      <c r="AC45" s="295">
        <v>1E-4</v>
      </c>
      <c r="AD45" s="295">
        <v>0</v>
      </c>
      <c r="AE45" s="211">
        <f t="shared" si="13"/>
        <v>1E-4</v>
      </c>
      <c r="AF45" s="295">
        <v>0</v>
      </c>
      <c r="AG45" s="295">
        <v>0</v>
      </c>
      <c r="AH45" s="211">
        <f t="shared" si="14"/>
        <v>0</v>
      </c>
      <c r="AI45" s="295">
        <v>0</v>
      </c>
      <c r="AJ45" s="295">
        <v>0</v>
      </c>
      <c r="AK45" s="211">
        <f t="shared" si="15"/>
        <v>0</v>
      </c>
      <c r="AL45" s="295">
        <v>1E-4</v>
      </c>
      <c r="AM45" s="295">
        <v>0</v>
      </c>
      <c r="AN45" s="211">
        <f t="shared" si="16"/>
        <v>1E-4</v>
      </c>
      <c r="AO45" s="295">
        <v>0</v>
      </c>
      <c r="AP45" s="295">
        <v>0</v>
      </c>
      <c r="AQ45" s="211">
        <f t="shared" si="17"/>
        <v>0</v>
      </c>
      <c r="AR45" s="211">
        <v>0</v>
      </c>
      <c r="AS45" s="211">
        <v>0</v>
      </c>
      <c r="AT45" s="211">
        <v>0</v>
      </c>
      <c r="AU45" s="295">
        <v>1E-4</v>
      </c>
      <c r="AV45" s="295">
        <v>0</v>
      </c>
      <c r="AW45" s="211">
        <f t="shared" si="18"/>
        <v>1E-4</v>
      </c>
      <c r="AX45" s="295">
        <v>1E-4</v>
      </c>
      <c r="AY45" s="295">
        <v>0</v>
      </c>
      <c r="AZ45" s="211">
        <f t="shared" si="35"/>
        <v>1E-4</v>
      </c>
      <c r="BA45" s="230">
        <v>0</v>
      </c>
      <c r="BB45" s="230">
        <v>0</v>
      </c>
      <c r="BC45" s="230">
        <v>0</v>
      </c>
      <c r="BD45" s="230">
        <v>1E-4</v>
      </c>
      <c r="BE45" s="230">
        <v>0</v>
      </c>
      <c r="BF45" s="230">
        <f t="shared" si="38"/>
        <v>1E-4</v>
      </c>
      <c r="BG45" s="230">
        <v>1E-4</v>
      </c>
      <c r="BH45" s="230">
        <v>0</v>
      </c>
      <c r="BI45" s="230">
        <f t="shared" si="36"/>
        <v>1E-4</v>
      </c>
      <c r="BJ45" s="230">
        <v>1E-4</v>
      </c>
      <c r="BK45" s="230">
        <v>0</v>
      </c>
      <c r="BL45" s="230">
        <f t="shared" si="39"/>
        <v>1E-4</v>
      </c>
      <c r="BM45" s="230">
        <v>0</v>
      </c>
      <c r="BN45" s="230">
        <v>0</v>
      </c>
      <c r="BO45" s="230">
        <v>0</v>
      </c>
      <c r="BP45" s="230">
        <v>1E-4</v>
      </c>
      <c r="BQ45" s="230">
        <v>0</v>
      </c>
      <c r="BR45" s="230">
        <f t="shared" si="40"/>
        <v>1E-4</v>
      </c>
      <c r="BS45" s="295">
        <v>0</v>
      </c>
      <c r="BT45" s="295">
        <v>0</v>
      </c>
      <c r="BU45" s="295">
        <v>0</v>
      </c>
      <c r="BV45" s="295">
        <v>0</v>
      </c>
      <c r="BW45" s="295">
        <v>0</v>
      </c>
      <c r="BX45" s="295">
        <f>SUM(BV45:BW45)</f>
        <v>0</v>
      </c>
      <c r="BY45" s="295">
        <v>1E-4</v>
      </c>
      <c r="BZ45" s="295">
        <v>0</v>
      </c>
      <c r="CA45" s="295">
        <f>SUM(BY45:BZ45)</f>
        <v>1E-4</v>
      </c>
      <c r="CB45" s="299">
        <v>4.6500000000000004</v>
      </c>
      <c r="CC45" s="299">
        <v>0</v>
      </c>
      <c r="CD45" s="299">
        <f>SUM(CB45:CC45)</f>
        <v>4.6500000000000004</v>
      </c>
      <c r="CE45" s="299">
        <v>4.6500000000000004</v>
      </c>
      <c r="CF45" s="299"/>
      <c r="CG45" s="295">
        <f t="shared" si="28"/>
        <v>4.6500000000000004</v>
      </c>
      <c r="CH45" s="299">
        <v>2</v>
      </c>
      <c r="CI45" s="299">
        <v>0</v>
      </c>
      <c r="CJ45" s="295">
        <f t="shared" si="29"/>
        <v>2</v>
      </c>
      <c r="CK45" s="299">
        <v>0</v>
      </c>
      <c r="CL45" s="299"/>
      <c r="CM45" s="295">
        <f t="shared" si="30"/>
        <v>0</v>
      </c>
      <c r="CN45" s="299">
        <v>5</v>
      </c>
      <c r="CO45" s="299"/>
      <c r="CP45" s="295">
        <f t="shared" si="31"/>
        <v>5</v>
      </c>
      <c r="CQ45" s="299">
        <v>8.15</v>
      </c>
      <c r="CR45" s="299"/>
      <c r="CS45" s="295">
        <f t="shared" ref="CS45:CS48" si="43">SUM(CQ45:CR45)</f>
        <v>8.15</v>
      </c>
    </row>
    <row r="46" spans="1:97" x14ac:dyDescent="0.25">
      <c r="A46" s="72" t="s">
        <v>257</v>
      </c>
      <c r="M46" s="295">
        <v>0</v>
      </c>
      <c r="N46" s="295">
        <v>1.8567</v>
      </c>
      <c r="O46" s="211">
        <f t="shared" si="19"/>
        <v>1.8567</v>
      </c>
      <c r="P46" s="295"/>
      <c r="Q46" s="295">
        <v>0</v>
      </c>
      <c r="R46" s="295">
        <v>2.7501000000000002</v>
      </c>
      <c r="S46" s="211">
        <f t="shared" si="33"/>
        <v>2.7501000000000002</v>
      </c>
      <c r="T46" s="295">
        <v>0</v>
      </c>
      <c r="U46" s="295">
        <v>0</v>
      </c>
      <c r="V46" s="295">
        <v>2.5499999999999998</v>
      </c>
      <c r="W46" s="211">
        <f t="shared" si="34"/>
        <v>2.5499999999999998</v>
      </c>
      <c r="X46" s="295">
        <v>0</v>
      </c>
      <c r="Y46" s="295">
        <v>0</v>
      </c>
      <c r="Z46" s="295">
        <v>2.1294</v>
      </c>
      <c r="AA46" s="295">
        <f t="shared" si="42"/>
        <v>2.1294</v>
      </c>
      <c r="AB46" s="295"/>
      <c r="AC46" s="295">
        <v>1.6001000000000001</v>
      </c>
      <c r="AD46" s="295">
        <v>0</v>
      </c>
      <c r="AE46" s="211">
        <f t="shared" si="13"/>
        <v>1.6001000000000001</v>
      </c>
      <c r="AF46" s="295">
        <v>0</v>
      </c>
      <c r="AG46" s="295">
        <v>0</v>
      </c>
      <c r="AH46" s="211">
        <f t="shared" si="14"/>
        <v>0</v>
      </c>
      <c r="AI46" s="295">
        <v>0</v>
      </c>
      <c r="AJ46" s="295">
        <v>0</v>
      </c>
      <c r="AK46" s="211">
        <f t="shared" si="15"/>
        <v>0</v>
      </c>
      <c r="AL46" s="295">
        <v>1.6001000000000001</v>
      </c>
      <c r="AM46" s="295">
        <v>0</v>
      </c>
      <c r="AN46" s="211">
        <f t="shared" si="16"/>
        <v>1.6001000000000001</v>
      </c>
      <c r="AO46" s="295">
        <v>0</v>
      </c>
      <c r="AP46" s="295">
        <v>0</v>
      </c>
      <c r="AQ46" s="211">
        <f t="shared" si="17"/>
        <v>0</v>
      </c>
      <c r="AR46" s="211">
        <v>0</v>
      </c>
      <c r="AS46" s="211">
        <v>0</v>
      </c>
      <c r="AT46" s="211">
        <v>0</v>
      </c>
      <c r="AU46" s="295">
        <v>2.0000000000000001E-4</v>
      </c>
      <c r="AV46" s="295">
        <v>0</v>
      </c>
      <c r="AW46" s="211">
        <f t="shared" si="18"/>
        <v>2.0000000000000001E-4</v>
      </c>
      <c r="AX46" s="295">
        <v>2.0000000000000001E-4</v>
      </c>
      <c r="AY46" s="295">
        <v>0</v>
      </c>
      <c r="AZ46" s="211">
        <f t="shared" si="35"/>
        <v>2.0000000000000001E-4</v>
      </c>
      <c r="BA46" s="230">
        <v>0</v>
      </c>
      <c r="BB46" s="230">
        <v>0</v>
      </c>
      <c r="BC46" s="230">
        <v>0</v>
      </c>
      <c r="BD46" s="230">
        <v>0</v>
      </c>
      <c r="BE46" s="230">
        <v>0</v>
      </c>
      <c r="BF46" s="230">
        <f t="shared" si="38"/>
        <v>0</v>
      </c>
      <c r="BG46" s="230">
        <v>2.0000000000000001E-4</v>
      </c>
      <c r="BH46" s="230">
        <v>0</v>
      </c>
      <c r="BI46" s="230">
        <f t="shared" si="36"/>
        <v>2.0000000000000001E-4</v>
      </c>
      <c r="BJ46" s="299">
        <v>0</v>
      </c>
      <c r="BK46" s="299">
        <v>0</v>
      </c>
      <c r="BL46" s="299">
        <v>0</v>
      </c>
      <c r="BM46" s="299">
        <v>0</v>
      </c>
      <c r="BN46" s="299">
        <v>0</v>
      </c>
      <c r="BO46" s="299">
        <v>0</v>
      </c>
      <c r="BP46" s="299">
        <v>2.0000000000000001E-4</v>
      </c>
      <c r="BQ46" s="299">
        <v>0</v>
      </c>
      <c r="BR46" s="299">
        <f t="shared" si="40"/>
        <v>2.0000000000000001E-4</v>
      </c>
      <c r="BS46" s="299">
        <v>4</v>
      </c>
      <c r="BT46" s="299">
        <v>0</v>
      </c>
      <c r="BU46" s="299">
        <f>SUM(BS46:BT46)</f>
        <v>4</v>
      </c>
      <c r="BV46" s="299">
        <v>4</v>
      </c>
      <c r="BW46" s="299"/>
      <c r="BX46" s="295">
        <f>SUM(BV46:BW46)</f>
        <v>4</v>
      </c>
      <c r="BY46" s="299">
        <v>6.0000999999999998</v>
      </c>
      <c r="BZ46" s="299">
        <v>0</v>
      </c>
      <c r="CA46" s="299">
        <f>SUM(BY46:BZ46)</f>
        <v>6.0000999999999998</v>
      </c>
      <c r="CB46" s="299">
        <v>6</v>
      </c>
      <c r="CC46" s="299"/>
      <c r="CD46" s="299">
        <f>SUM(CB46:CC46)</f>
        <v>6</v>
      </c>
      <c r="CE46" s="299">
        <v>6</v>
      </c>
      <c r="CF46" s="299"/>
      <c r="CG46" s="295">
        <f t="shared" si="28"/>
        <v>6</v>
      </c>
      <c r="CH46" s="299">
        <v>1E-4</v>
      </c>
      <c r="CI46" s="299"/>
      <c r="CJ46" s="295">
        <f t="shared" si="29"/>
        <v>1E-4</v>
      </c>
      <c r="CK46" s="299">
        <v>15.5305</v>
      </c>
      <c r="CL46" s="299"/>
      <c r="CM46" s="295">
        <f t="shared" si="30"/>
        <v>15.5305</v>
      </c>
      <c r="CN46" s="299">
        <v>22.0001</v>
      </c>
      <c r="CO46" s="299"/>
      <c r="CP46" s="295">
        <f t="shared" si="31"/>
        <v>22.0001</v>
      </c>
      <c r="CQ46" s="299">
        <v>22.000299999999999</v>
      </c>
      <c r="CR46" s="299"/>
      <c r="CS46" s="295">
        <f t="shared" si="43"/>
        <v>22.000299999999999</v>
      </c>
    </row>
    <row r="47" spans="1:97" x14ac:dyDescent="0.25">
      <c r="A47" s="72" t="s">
        <v>258</v>
      </c>
      <c r="M47" s="295">
        <v>0</v>
      </c>
      <c r="N47" s="295"/>
      <c r="O47" s="211">
        <f t="shared" si="19"/>
        <v>0</v>
      </c>
      <c r="P47" s="295"/>
      <c r="Q47" s="295">
        <v>0</v>
      </c>
      <c r="R47" s="295">
        <v>1.6819</v>
      </c>
      <c r="S47" s="211">
        <f t="shared" si="33"/>
        <v>1.6819</v>
      </c>
      <c r="T47" s="295">
        <v>0</v>
      </c>
      <c r="U47" s="295">
        <v>0</v>
      </c>
      <c r="V47" s="295">
        <v>2</v>
      </c>
      <c r="W47" s="211">
        <f t="shared" si="34"/>
        <v>2</v>
      </c>
      <c r="X47" s="295">
        <v>0</v>
      </c>
      <c r="Y47" s="295">
        <v>0</v>
      </c>
      <c r="Z47" s="295">
        <v>1.776</v>
      </c>
      <c r="AA47" s="295">
        <f t="shared" si="42"/>
        <v>1.776</v>
      </c>
      <c r="AB47" s="295"/>
      <c r="AC47" s="295">
        <v>3.4001000000000001</v>
      </c>
      <c r="AD47" s="295">
        <v>0</v>
      </c>
      <c r="AE47" s="211">
        <f t="shared" si="13"/>
        <v>3.4001000000000001</v>
      </c>
      <c r="AF47" s="295">
        <v>0.5</v>
      </c>
      <c r="AG47" s="295">
        <v>0</v>
      </c>
      <c r="AH47" s="211">
        <f t="shared" si="14"/>
        <v>0.5</v>
      </c>
      <c r="AI47" s="295">
        <v>0.45660000000000001</v>
      </c>
      <c r="AJ47" s="295">
        <v>0</v>
      </c>
      <c r="AK47" s="211">
        <f t="shared" si="15"/>
        <v>0.45660000000000001</v>
      </c>
      <c r="AL47" s="295">
        <v>3.2</v>
      </c>
      <c r="AM47" s="295">
        <v>0</v>
      </c>
      <c r="AN47" s="211">
        <f t="shared" si="16"/>
        <v>3.2</v>
      </c>
      <c r="AO47" s="295">
        <v>1.75</v>
      </c>
      <c r="AP47" s="295">
        <v>0</v>
      </c>
      <c r="AQ47" s="211">
        <f t="shared" si="17"/>
        <v>1.75</v>
      </c>
      <c r="AR47" s="211">
        <v>1.1655</v>
      </c>
      <c r="AS47" s="211">
        <v>0</v>
      </c>
      <c r="AT47" s="211">
        <f>SUM(AR47:AS47)</f>
        <v>1.1655</v>
      </c>
      <c r="AU47" s="295">
        <v>2.7501000000000002</v>
      </c>
      <c r="AV47" s="295">
        <v>0</v>
      </c>
      <c r="AW47" s="211">
        <f t="shared" si="18"/>
        <v>2.7501000000000002</v>
      </c>
      <c r="AX47" s="295">
        <v>2.7501000000000002</v>
      </c>
      <c r="AY47" s="295">
        <v>0</v>
      </c>
      <c r="AZ47" s="211">
        <f t="shared" si="35"/>
        <v>2.7501000000000002</v>
      </c>
      <c r="BA47" s="230">
        <v>0.79600000000000004</v>
      </c>
      <c r="BB47" s="230">
        <v>0</v>
      </c>
      <c r="BC47" s="230">
        <f>SUM(BA47:BB47)</f>
        <v>0.79600000000000004</v>
      </c>
      <c r="BD47" s="230">
        <v>0.79600000000000004</v>
      </c>
      <c r="BE47" s="230">
        <v>0</v>
      </c>
      <c r="BF47" s="230">
        <f t="shared" si="38"/>
        <v>0.79600000000000004</v>
      </c>
      <c r="BG47" s="230">
        <v>2.0000000000000001E-4</v>
      </c>
      <c r="BH47" s="230">
        <v>0</v>
      </c>
      <c r="BI47" s="230">
        <f t="shared" si="36"/>
        <v>2.0000000000000001E-4</v>
      </c>
      <c r="BJ47" s="299">
        <v>0</v>
      </c>
      <c r="BK47" s="299">
        <v>0</v>
      </c>
      <c r="BL47" s="299">
        <v>0</v>
      </c>
      <c r="BM47" s="299">
        <v>0</v>
      </c>
      <c r="BN47" s="299">
        <v>0</v>
      </c>
      <c r="BO47" s="299">
        <v>0</v>
      </c>
      <c r="BP47" s="299">
        <v>3.0009999999999999</v>
      </c>
      <c r="BQ47" s="299">
        <v>0</v>
      </c>
      <c r="BR47" s="299">
        <f t="shared" si="40"/>
        <v>3.0009999999999999</v>
      </c>
      <c r="BS47" s="299">
        <v>3</v>
      </c>
      <c r="BT47" s="299">
        <v>0</v>
      </c>
      <c r="BU47" s="299">
        <f>SUM(BS47:BT47)</f>
        <v>3</v>
      </c>
      <c r="BV47" s="299">
        <v>2.9965000000000002</v>
      </c>
      <c r="BW47" s="299"/>
      <c r="BX47" s="295">
        <f>SUM(BV47:BW47)</f>
        <v>2.9965000000000002</v>
      </c>
      <c r="BY47" s="299">
        <v>5.0000999999999998</v>
      </c>
      <c r="BZ47" s="299">
        <v>0</v>
      </c>
      <c r="CA47" s="299">
        <f>SUM(BY47:BZ47)</f>
        <v>5.0000999999999998</v>
      </c>
      <c r="CB47" s="299">
        <v>12.8</v>
      </c>
      <c r="CC47" s="299"/>
      <c r="CD47" s="299">
        <f>SUM(CB47:CC47)</f>
        <v>12.8</v>
      </c>
      <c r="CE47" s="299">
        <v>12.0549</v>
      </c>
      <c r="CF47" s="299"/>
      <c r="CG47" s="295">
        <f t="shared" si="28"/>
        <v>12.0549</v>
      </c>
      <c r="CH47" s="299">
        <v>6</v>
      </c>
      <c r="CI47" s="299"/>
      <c r="CJ47" s="295">
        <f t="shared" si="29"/>
        <v>6</v>
      </c>
      <c r="CK47" s="299">
        <v>19.933</v>
      </c>
      <c r="CL47" s="299"/>
      <c r="CM47" s="295">
        <f t="shared" si="30"/>
        <v>19.933</v>
      </c>
      <c r="CN47" s="299">
        <v>23.310099999999998</v>
      </c>
      <c r="CO47" s="299"/>
      <c r="CP47" s="295">
        <f t="shared" si="31"/>
        <v>23.310099999999998</v>
      </c>
      <c r="CQ47" s="299">
        <v>23.310300000000002</v>
      </c>
      <c r="CR47" s="299"/>
      <c r="CS47" s="295">
        <f t="shared" si="43"/>
        <v>23.310300000000002</v>
      </c>
    </row>
    <row r="48" spans="1:97" x14ac:dyDescent="0.25">
      <c r="A48" s="72" t="s">
        <v>193</v>
      </c>
      <c r="M48" s="295">
        <v>0</v>
      </c>
      <c r="N48" s="295">
        <v>5.3647</v>
      </c>
      <c r="O48" s="211">
        <f t="shared" si="19"/>
        <v>5.3647</v>
      </c>
      <c r="P48" s="295"/>
      <c r="Q48" s="295">
        <v>0</v>
      </c>
      <c r="R48" s="295">
        <v>2.9999999999999997E-4</v>
      </c>
      <c r="S48" s="211">
        <f t="shared" si="33"/>
        <v>2.9999999999999997E-4</v>
      </c>
      <c r="T48" s="295">
        <v>0</v>
      </c>
      <c r="U48" s="295">
        <v>0</v>
      </c>
      <c r="V48" s="295">
        <v>1.0740000000000001</v>
      </c>
      <c r="W48" s="211">
        <f t="shared" si="34"/>
        <v>1.0740000000000001</v>
      </c>
      <c r="X48" s="295">
        <v>0</v>
      </c>
      <c r="Y48" s="295">
        <v>0</v>
      </c>
      <c r="Z48" s="295">
        <v>1.0740000000000001</v>
      </c>
      <c r="AA48" s="295">
        <f t="shared" si="42"/>
        <v>1.0740000000000001</v>
      </c>
      <c r="AB48" s="295"/>
      <c r="AC48" s="295">
        <v>2.9999999999999997E-4</v>
      </c>
      <c r="AD48" s="295">
        <v>0</v>
      </c>
      <c r="AE48" s="211">
        <f t="shared" si="13"/>
        <v>2.9999999999999997E-4</v>
      </c>
      <c r="AF48" s="295">
        <v>0</v>
      </c>
      <c r="AG48" s="295">
        <v>0</v>
      </c>
      <c r="AH48" s="211">
        <f t="shared" si="14"/>
        <v>0</v>
      </c>
      <c r="AI48" s="295">
        <v>0</v>
      </c>
      <c r="AJ48" s="295">
        <v>0</v>
      </c>
      <c r="AK48" s="211">
        <f t="shared" si="15"/>
        <v>0</v>
      </c>
      <c r="AL48" s="295">
        <v>2.0000000000000001E-4</v>
      </c>
      <c r="AM48" s="295">
        <v>0</v>
      </c>
      <c r="AN48" s="211">
        <f t="shared" si="16"/>
        <v>2.0000000000000001E-4</v>
      </c>
      <c r="AO48" s="295">
        <v>0</v>
      </c>
      <c r="AP48" s="295">
        <v>0</v>
      </c>
      <c r="AQ48" s="211">
        <f t="shared" si="17"/>
        <v>0</v>
      </c>
      <c r="AR48" s="211">
        <v>0</v>
      </c>
      <c r="AS48" s="211">
        <v>0</v>
      </c>
      <c r="AT48" s="211">
        <v>0</v>
      </c>
      <c r="AU48" s="295">
        <v>2.0000000000000001E-4</v>
      </c>
      <c r="AV48" s="295">
        <v>0</v>
      </c>
      <c r="AW48" s="211">
        <f t="shared" si="18"/>
        <v>2.0000000000000001E-4</v>
      </c>
      <c r="AX48" s="295">
        <v>2.0000000000000001E-4</v>
      </c>
      <c r="AY48" s="295">
        <v>0</v>
      </c>
      <c r="AZ48" s="211">
        <f t="shared" si="35"/>
        <v>2.0000000000000001E-4</v>
      </c>
      <c r="BA48" s="230">
        <v>0</v>
      </c>
      <c r="BB48" s="230">
        <v>0</v>
      </c>
      <c r="BC48" s="230">
        <v>0</v>
      </c>
      <c r="BD48" s="230">
        <v>0</v>
      </c>
      <c r="BE48" s="230">
        <v>0</v>
      </c>
      <c r="BF48" s="230">
        <f t="shared" si="38"/>
        <v>0</v>
      </c>
      <c r="BG48" s="230">
        <v>2.0000000000000001E-4</v>
      </c>
      <c r="BH48" s="230">
        <v>0</v>
      </c>
      <c r="BI48" s="230">
        <f t="shared" si="36"/>
        <v>2.0000000000000001E-4</v>
      </c>
      <c r="BJ48" s="299">
        <v>0</v>
      </c>
      <c r="BK48" s="299">
        <v>0</v>
      </c>
      <c r="BL48" s="299">
        <v>0</v>
      </c>
      <c r="BM48" s="299">
        <v>0</v>
      </c>
      <c r="BN48" s="299">
        <v>0</v>
      </c>
      <c r="BO48" s="299">
        <f>SUM(BM48:BN48)</f>
        <v>0</v>
      </c>
      <c r="BP48" s="299">
        <v>2.0000000000000001E-4</v>
      </c>
      <c r="BQ48" s="299">
        <v>0</v>
      </c>
      <c r="BR48" s="299">
        <f t="shared" si="40"/>
        <v>2.0000000000000001E-4</v>
      </c>
      <c r="BS48" s="299">
        <v>0</v>
      </c>
      <c r="BT48" s="299">
        <v>0</v>
      </c>
      <c r="BU48" s="299">
        <v>0</v>
      </c>
      <c r="BV48" s="299">
        <v>0</v>
      </c>
      <c r="BW48" s="299"/>
      <c r="BX48" s="295">
        <f>SUM(BV48:BW48)</f>
        <v>0</v>
      </c>
      <c r="BY48" s="299">
        <v>10</v>
      </c>
      <c r="BZ48" s="299">
        <v>0</v>
      </c>
      <c r="CA48" s="299">
        <f>SUM(BY48:BZ48)</f>
        <v>10</v>
      </c>
      <c r="CB48" s="299">
        <v>0</v>
      </c>
      <c r="CC48" s="299"/>
      <c r="CD48" s="299">
        <f>SUM(CB48:CC48)</f>
        <v>0</v>
      </c>
      <c r="CE48" s="299">
        <v>0</v>
      </c>
      <c r="CF48" s="299"/>
      <c r="CG48" s="295">
        <f t="shared" si="28"/>
        <v>0</v>
      </c>
      <c r="CH48" s="299">
        <v>2.0000000000000001E-4</v>
      </c>
      <c r="CI48" s="299"/>
      <c r="CJ48" s="295">
        <f t="shared" si="29"/>
        <v>2.0000000000000001E-4</v>
      </c>
      <c r="CK48" s="299">
        <v>4.2458</v>
      </c>
      <c r="CL48" s="299"/>
      <c r="CM48" s="295">
        <f t="shared" si="30"/>
        <v>4.2458</v>
      </c>
      <c r="CN48" s="299">
        <v>6.6001000000000003</v>
      </c>
      <c r="CO48" s="299"/>
      <c r="CP48" s="295">
        <f t="shared" si="31"/>
        <v>6.6001000000000003</v>
      </c>
      <c r="CQ48" s="299">
        <v>6.6001000000000003</v>
      </c>
      <c r="CR48" s="299"/>
      <c r="CS48" s="295">
        <f t="shared" si="43"/>
        <v>6.6001000000000003</v>
      </c>
    </row>
    <row r="49" spans="1:97" x14ac:dyDescent="0.25">
      <c r="A49" s="72" t="s">
        <v>194</v>
      </c>
      <c r="AE49" s="211">
        <f t="shared" si="13"/>
        <v>0</v>
      </c>
      <c r="AF49" s="295"/>
      <c r="AG49" s="295"/>
      <c r="AH49" s="211">
        <f t="shared" si="14"/>
        <v>0</v>
      </c>
      <c r="AI49" s="295"/>
      <c r="AJ49" s="295"/>
      <c r="AK49" s="211">
        <f t="shared" si="15"/>
        <v>0</v>
      </c>
      <c r="AL49" s="295"/>
      <c r="AM49" s="295"/>
      <c r="AN49" s="211">
        <f t="shared" si="16"/>
        <v>0</v>
      </c>
      <c r="AO49" s="295"/>
      <c r="AP49" s="295"/>
      <c r="AQ49" s="211">
        <f t="shared" si="17"/>
        <v>0</v>
      </c>
      <c r="AR49" s="211"/>
      <c r="AS49" s="211"/>
      <c r="AT49" s="211"/>
      <c r="AU49" s="295"/>
      <c r="AV49" s="295"/>
      <c r="AW49" s="211">
        <f t="shared" si="18"/>
        <v>0</v>
      </c>
      <c r="BA49" s="230"/>
      <c r="BB49" s="230"/>
      <c r="BC49" s="230"/>
      <c r="BD49" s="230"/>
      <c r="BE49" s="230"/>
      <c r="BF49" s="230"/>
      <c r="BG49" s="230"/>
      <c r="BH49" s="230"/>
      <c r="BI49" s="230"/>
      <c r="BJ49" s="299"/>
      <c r="BK49" s="299"/>
      <c r="BL49" s="299"/>
      <c r="BM49" s="315"/>
      <c r="BN49" s="315"/>
      <c r="BO49" s="315"/>
      <c r="BP49" s="315"/>
      <c r="BQ49" s="315"/>
      <c r="BR49" s="315"/>
      <c r="CB49" s="299"/>
      <c r="CC49" s="299"/>
      <c r="CD49" s="299"/>
      <c r="CE49" s="299"/>
      <c r="CF49" s="299"/>
      <c r="CG49" s="295"/>
      <c r="CH49" s="299"/>
      <c r="CI49" s="299"/>
      <c r="CJ49" s="295"/>
      <c r="CK49" s="299"/>
      <c r="CL49" s="299"/>
      <c r="CM49" s="295"/>
      <c r="CN49" s="299"/>
      <c r="CO49" s="299"/>
      <c r="CP49" s="295"/>
      <c r="CQ49" s="299"/>
      <c r="CR49" s="299"/>
      <c r="CS49" s="295"/>
    </row>
    <row r="50" spans="1:97" x14ac:dyDescent="0.25">
      <c r="A50" s="73" t="s">
        <v>195</v>
      </c>
      <c r="M50" s="31">
        <v>0</v>
      </c>
      <c r="N50" s="31">
        <v>0</v>
      </c>
      <c r="O50" s="212">
        <v>0</v>
      </c>
      <c r="P50" s="31">
        <v>0</v>
      </c>
      <c r="Q50" s="31">
        <v>0</v>
      </c>
      <c r="R50" s="31">
        <v>1E-4</v>
      </c>
      <c r="S50" s="212">
        <v>1E-4</v>
      </c>
      <c r="T50" s="31">
        <v>1E-4</v>
      </c>
      <c r="U50" s="31">
        <v>0</v>
      </c>
      <c r="V50" s="31">
        <v>0</v>
      </c>
      <c r="W50" s="212">
        <v>0</v>
      </c>
      <c r="X50" s="31">
        <v>0</v>
      </c>
      <c r="Y50" s="31"/>
      <c r="Z50" s="31"/>
      <c r="AA50" s="31"/>
      <c r="AB50" s="31"/>
      <c r="AC50" s="31">
        <v>0</v>
      </c>
      <c r="AD50" s="31">
        <v>0</v>
      </c>
      <c r="AE50" s="211">
        <f t="shared" si="13"/>
        <v>0</v>
      </c>
      <c r="AF50" s="295"/>
      <c r="AG50" s="295"/>
      <c r="AH50" s="211">
        <f t="shared" si="14"/>
        <v>0</v>
      </c>
      <c r="AI50" s="295">
        <v>0</v>
      </c>
      <c r="AJ50" s="295">
        <v>0</v>
      </c>
      <c r="AK50" s="211">
        <f t="shared" si="15"/>
        <v>0</v>
      </c>
      <c r="AL50" s="295"/>
      <c r="AM50" s="295"/>
      <c r="AN50" s="211">
        <f t="shared" si="16"/>
        <v>0</v>
      </c>
      <c r="AO50" s="295">
        <v>0</v>
      </c>
      <c r="AP50" s="295">
        <v>0</v>
      </c>
      <c r="AQ50" s="211">
        <f t="shared" si="17"/>
        <v>0</v>
      </c>
      <c r="AR50" s="211">
        <v>0</v>
      </c>
      <c r="AS50" s="211">
        <v>0</v>
      </c>
      <c r="AT50" s="211">
        <v>0</v>
      </c>
      <c r="AU50" s="295">
        <v>0</v>
      </c>
      <c r="AV50" s="295">
        <v>0</v>
      </c>
      <c r="AW50" s="211">
        <f t="shared" si="18"/>
        <v>0</v>
      </c>
      <c r="AX50" s="295">
        <v>0</v>
      </c>
      <c r="AY50" s="295">
        <v>0</v>
      </c>
      <c r="AZ50" s="211">
        <f>SUM(AX50:AY50)</f>
        <v>0</v>
      </c>
      <c r="BA50" s="230">
        <v>0</v>
      </c>
      <c r="BB50" s="230">
        <v>0</v>
      </c>
      <c r="BC50" s="230">
        <v>0</v>
      </c>
      <c r="BD50" s="230">
        <v>0</v>
      </c>
      <c r="BE50" s="230">
        <v>0</v>
      </c>
      <c r="BF50" s="230">
        <v>0</v>
      </c>
      <c r="BG50" s="230">
        <v>0</v>
      </c>
      <c r="BH50" s="230">
        <v>0</v>
      </c>
      <c r="BI50" s="230">
        <v>0</v>
      </c>
      <c r="BJ50" s="230">
        <v>0</v>
      </c>
      <c r="BK50" s="230">
        <v>0</v>
      </c>
      <c r="BL50" s="230">
        <v>0</v>
      </c>
      <c r="BM50" s="236"/>
      <c r="BN50" s="236"/>
      <c r="BO50" s="236"/>
      <c r="BP50" s="236"/>
      <c r="BQ50" s="236"/>
      <c r="BR50" s="236"/>
      <c r="BS50" s="236"/>
      <c r="BT50" s="236"/>
      <c r="BU50" s="236"/>
      <c r="BV50" s="236"/>
      <c r="BW50" s="236"/>
      <c r="BX50" s="236"/>
      <c r="BY50" s="236"/>
      <c r="BZ50" s="236"/>
      <c r="CA50" s="236"/>
      <c r="CB50" s="236"/>
      <c r="CC50" s="236"/>
      <c r="CD50" s="236"/>
      <c r="CE50" s="236"/>
      <c r="CF50" s="236"/>
      <c r="CG50" s="236"/>
      <c r="CH50" s="236"/>
      <c r="CI50" s="236"/>
      <c r="CJ50" s="236"/>
      <c r="CK50" s="236"/>
      <c r="CL50" s="236"/>
      <c r="CM50" s="236"/>
      <c r="CN50" s="236"/>
      <c r="CO50" s="236"/>
      <c r="CP50" s="236"/>
      <c r="CQ50" s="236"/>
      <c r="CR50" s="236"/>
      <c r="CS50" s="236"/>
    </row>
    <row r="51" spans="1:97" x14ac:dyDescent="0.25">
      <c r="A51" s="73" t="s">
        <v>196</v>
      </c>
      <c r="M51" s="295">
        <v>0</v>
      </c>
      <c r="N51" s="295">
        <v>14.2765</v>
      </c>
      <c r="O51" s="211">
        <f t="shared" si="19"/>
        <v>14.2765</v>
      </c>
      <c r="P51" s="295"/>
      <c r="Q51" s="295">
        <v>0</v>
      </c>
      <c r="R51" s="295">
        <v>10</v>
      </c>
      <c r="S51" s="211">
        <f t="shared" si="33"/>
        <v>10</v>
      </c>
      <c r="T51" s="295">
        <v>10</v>
      </c>
      <c r="U51" s="295">
        <v>0</v>
      </c>
      <c r="V51" s="295">
        <v>22.0535</v>
      </c>
      <c r="W51" s="211">
        <f>V51+U51</f>
        <v>22.0535</v>
      </c>
      <c r="X51" s="295">
        <v>22.0535</v>
      </c>
      <c r="Y51" s="295">
        <v>0</v>
      </c>
      <c r="Z51" s="295">
        <v>22.0535</v>
      </c>
      <c r="AA51" s="295">
        <f>SUM(Y51:Z51)</f>
        <v>22.0535</v>
      </c>
      <c r="AB51" s="295"/>
      <c r="AC51" s="295">
        <v>0</v>
      </c>
      <c r="AD51" s="295">
        <v>1E-4</v>
      </c>
      <c r="AE51" s="211">
        <f t="shared" si="13"/>
        <v>1E-4</v>
      </c>
      <c r="AF51" s="295">
        <v>0</v>
      </c>
      <c r="AG51" s="295">
        <v>0</v>
      </c>
      <c r="AH51" s="211">
        <f t="shared" si="14"/>
        <v>0</v>
      </c>
      <c r="AI51" s="295">
        <v>0</v>
      </c>
      <c r="AJ51" s="295">
        <v>0</v>
      </c>
      <c r="AK51" s="211">
        <f t="shared" si="15"/>
        <v>0</v>
      </c>
      <c r="AL51" s="295">
        <v>0</v>
      </c>
      <c r="AM51" s="295">
        <v>1E-4</v>
      </c>
      <c r="AN51" s="211">
        <f t="shared" si="16"/>
        <v>1E-4</v>
      </c>
      <c r="AO51" s="295">
        <v>0</v>
      </c>
      <c r="AP51" s="295">
        <v>0</v>
      </c>
      <c r="AQ51" s="211">
        <f t="shared" si="17"/>
        <v>0</v>
      </c>
      <c r="AR51" s="211">
        <v>0</v>
      </c>
      <c r="AS51" s="211">
        <v>0</v>
      </c>
      <c r="AT51" s="211">
        <v>0</v>
      </c>
      <c r="AU51" s="295">
        <v>0</v>
      </c>
      <c r="AV51" s="295">
        <v>1E-4</v>
      </c>
      <c r="AW51" s="211">
        <f t="shared" si="18"/>
        <v>1E-4</v>
      </c>
      <c r="AX51" s="295">
        <v>0</v>
      </c>
      <c r="AY51" s="295">
        <v>1E-4</v>
      </c>
      <c r="AZ51" s="211">
        <f>SUM(AX51:AY51)</f>
        <v>1E-4</v>
      </c>
      <c r="BA51" s="230">
        <v>1E-4</v>
      </c>
      <c r="BB51" s="230">
        <v>0</v>
      </c>
      <c r="BC51" s="230">
        <f>SUM(BA51:BB51)</f>
        <v>1E-4</v>
      </c>
      <c r="BD51" s="230">
        <v>0</v>
      </c>
      <c r="BE51" s="230">
        <v>0</v>
      </c>
      <c r="BF51" s="230">
        <v>0</v>
      </c>
      <c r="BG51" s="230">
        <v>0</v>
      </c>
      <c r="BH51" s="230">
        <v>0</v>
      </c>
      <c r="BI51" s="230">
        <v>0</v>
      </c>
      <c r="BJ51" s="230">
        <v>0</v>
      </c>
      <c r="BK51" s="230">
        <v>0</v>
      </c>
      <c r="BL51" s="230">
        <v>0</v>
      </c>
      <c r="BM51" s="236"/>
      <c r="BN51" s="236"/>
      <c r="BO51" s="236"/>
      <c r="BP51" s="236"/>
      <c r="BQ51" s="236"/>
      <c r="BR51" s="236"/>
      <c r="BS51" s="236"/>
      <c r="BT51" s="236"/>
      <c r="BU51" s="236"/>
      <c r="BV51" s="236"/>
      <c r="BW51" s="236"/>
      <c r="BX51" s="236"/>
      <c r="BY51" s="236"/>
      <c r="BZ51" s="236"/>
      <c r="CA51" s="236"/>
      <c r="CB51" s="236"/>
      <c r="CC51" s="236"/>
      <c r="CD51" s="236"/>
      <c r="CE51" s="236"/>
      <c r="CF51" s="236"/>
      <c r="CG51" s="236"/>
      <c r="CH51" s="236"/>
      <c r="CI51" s="236"/>
      <c r="CJ51" s="236"/>
      <c r="CK51" s="236"/>
      <c r="CL51" s="236"/>
      <c r="CM51" s="236"/>
      <c r="CN51" s="236"/>
      <c r="CO51" s="236"/>
      <c r="CP51" s="236"/>
      <c r="CQ51" s="236"/>
      <c r="CR51" s="236"/>
      <c r="CS51" s="236"/>
    </row>
    <row r="52" spans="1:97" x14ac:dyDescent="0.25">
      <c r="A52" s="72" t="s">
        <v>197</v>
      </c>
      <c r="AE52" s="211">
        <f t="shared" si="13"/>
        <v>0</v>
      </c>
      <c r="AF52" s="295"/>
      <c r="AG52" s="295"/>
      <c r="AH52" s="211"/>
      <c r="AI52" s="295"/>
      <c r="AJ52" s="295"/>
      <c r="AK52" s="211"/>
      <c r="AL52" s="295"/>
      <c r="AM52" s="295"/>
      <c r="AN52" s="211"/>
      <c r="AO52" s="295"/>
      <c r="AP52" s="295"/>
      <c r="AQ52" s="211"/>
      <c r="AR52" s="211"/>
      <c r="AS52" s="211"/>
      <c r="AT52" s="211"/>
      <c r="AU52" s="295"/>
      <c r="AV52" s="295"/>
      <c r="AW52" s="211"/>
      <c r="AX52" s="295"/>
      <c r="AY52" s="295"/>
      <c r="AZ52" s="211"/>
      <c r="BA52" s="230"/>
      <c r="BB52" s="230"/>
      <c r="BC52" s="230"/>
      <c r="BD52" s="230"/>
      <c r="BE52" s="230"/>
      <c r="BF52" s="230"/>
      <c r="BG52" s="230"/>
      <c r="BH52" s="230"/>
      <c r="BI52" s="230"/>
      <c r="BJ52" s="299"/>
      <c r="BK52" s="299"/>
      <c r="BL52" s="299"/>
      <c r="BM52" s="302"/>
      <c r="BN52" s="302"/>
      <c r="BO52" s="302"/>
      <c r="BP52" s="302"/>
      <c r="BQ52" s="302"/>
      <c r="BR52" s="302"/>
      <c r="CB52" s="299"/>
      <c r="CC52" s="299"/>
      <c r="CD52" s="299"/>
      <c r="CE52" s="299"/>
      <c r="CF52" s="299"/>
      <c r="CG52" s="295"/>
      <c r="CH52" s="299"/>
      <c r="CI52" s="299"/>
      <c r="CJ52" s="295"/>
      <c r="CL52" s="296"/>
      <c r="CM52" s="320"/>
      <c r="CN52" s="296"/>
      <c r="CO52" s="296"/>
      <c r="CP52" s="295"/>
      <c r="CQ52" s="296"/>
      <c r="CR52" s="296"/>
      <c r="CS52" s="295"/>
    </row>
    <row r="53" spans="1:97" x14ac:dyDescent="0.25">
      <c r="A53" s="73" t="s">
        <v>198</v>
      </c>
      <c r="M53" s="295">
        <v>0</v>
      </c>
      <c r="N53" s="295">
        <v>3.2000000000000001E-2</v>
      </c>
      <c r="O53" s="211">
        <f t="shared" si="19"/>
        <v>3.2000000000000001E-2</v>
      </c>
      <c r="P53" s="295"/>
      <c r="Q53" s="295">
        <v>0</v>
      </c>
      <c r="R53" s="295">
        <v>6.3002000000000002</v>
      </c>
      <c r="S53" s="211">
        <f t="shared" si="33"/>
        <v>6.3002000000000002</v>
      </c>
      <c r="T53" s="295">
        <v>1E-4</v>
      </c>
      <c r="U53" s="295">
        <v>0</v>
      </c>
      <c r="V53" s="295">
        <v>0.4</v>
      </c>
      <c r="W53" s="211">
        <f>V53+U53</f>
        <v>0.4</v>
      </c>
      <c r="X53" s="295">
        <v>1E-4</v>
      </c>
      <c r="Y53" s="295">
        <v>0</v>
      </c>
      <c r="Z53" s="295">
        <v>0</v>
      </c>
      <c r="AA53" s="295">
        <f>SUM(Y53:Z53)</f>
        <v>0</v>
      </c>
      <c r="AB53" s="295"/>
      <c r="AC53" s="295">
        <v>4</v>
      </c>
      <c r="AD53" s="295">
        <v>2</v>
      </c>
      <c r="AE53" s="211">
        <f t="shared" si="13"/>
        <v>6</v>
      </c>
      <c r="AF53" s="295">
        <v>4</v>
      </c>
      <c r="AG53" s="295">
        <v>1E-4</v>
      </c>
      <c r="AH53" s="211">
        <f t="shared" si="14"/>
        <v>4.0000999999999998</v>
      </c>
      <c r="AI53" s="295">
        <v>2.1818</v>
      </c>
      <c r="AJ53" s="295">
        <v>0</v>
      </c>
      <c r="AK53" s="211">
        <f t="shared" si="15"/>
        <v>2.1818</v>
      </c>
      <c r="AL53" s="295">
        <v>7</v>
      </c>
      <c r="AM53" s="295">
        <v>1E-4</v>
      </c>
      <c r="AN53" s="211">
        <f t="shared" si="16"/>
        <v>7.0000999999999998</v>
      </c>
      <c r="AO53" s="295">
        <v>3</v>
      </c>
      <c r="AP53" s="295">
        <v>1E-4</v>
      </c>
      <c r="AQ53" s="211">
        <f t="shared" si="17"/>
        <v>3.0001000000000002</v>
      </c>
      <c r="AR53" s="211">
        <v>2.9998</v>
      </c>
      <c r="AS53" s="211">
        <v>0</v>
      </c>
      <c r="AT53" s="211">
        <f>SUM(AR53:AS53)</f>
        <v>2.9998</v>
      </c>
      <c r="AU53" s="295">
        <v>5</v>
      </c>
      <c r="AV53" s="295">
        <v>1E-4</v>
      </c>
      <c r="AW53" s="211">
        <f t="shared" si="18"/>
        <v>5.0000999999999998</v>
      </c>
      <c r="AX53" s="295">
        <v>4.5</v>
      </c>
      <c r="AY53" s="295">
        <v>1E-4</v>
      </c>
      <c r="AZ53" s="211">
        <f>SUM(AX53:AY53)</f>
        <v>4.5000999999999998</v>
      </c>
      <c r="BA53" s="230">
        <v>2</v>
      </c>
      <c r="BB53" s="230">
        <v>0</v>
      </c>
      <c r="BC53" s="230">
        <f>SUM(BA53:BB53)</f>
        <v>2</v>
      </c>
      <c r="BD53" s="230">
        <v>1.1479999999999999</v>
      </c>
      <c r="BE53" s="230">
        <v>0</v>
      </c>
      <c r="BF53" s="230">
        <f>SUM(BD53:BE53)</f>
        <v>1.1479999999999999</v>
      </c>
      <c r="BG53" s="230">
        <v>3</v>
      </c>
      <c r="BH53" s="230">
        <v>0</v>
      </c>
      <c r="BI53" s="230">
        <f>SUM(BG53:BH53)</f>
        <v>3</v>
      </c>
      <c r="BJ53" s="230">
        <v>3</v>
      </c>
      <c r="BK53" s="230">
        <v>0</v>
      </c>
      <c r="BL53" s="230">
        <f>SUM(BJ53:BK53)</f>
        <v>3</v>
      </c>
      <c r="BM53" s="230">
        <v>2.8649</v>
      </c>
      <c r="BN53" s="230">
        <v>0</v>
      </c>
      <c r="BO53" s="230">
        <f>SUM(BM53:BN53)</f>
        <v>2.8649</v>
      </c>
      <c r="BP53" s="299">
        <v>0.3962</v>
      </c>
      <c r="BQ53" s="299">
        <v>1E-4</v>
      </c>
      <c r="BR53" s="299">
        <f>SUM(BP53:BQ53)</f>
        <v>0.39629999999999999</v>
      </c>
      <c r="BS53" s="299">
        <v>0.3962</v>
      </c>
      <c r="BT53" s="299">
        <v>0</v>
      </c>
      <c r="BU53" s="299">
        <f>SUM(BS53:BT53)</f>
        <v>0.3962</v>
      </c>
      <c r="BV53" s="299">
        <v>0.25040000000000001</v>
      </c>
      <c r="BW53" s="299">
        <v>0</v>
      </c>
      <c r="BX53" s="299">
        <f>SUM(BV53:BW53)</f>
        <v>0.25040000000000001</v>
      </c>
      <c r="BY53" s="299">
        <v>0.5</v>
      </c>
      <c r="BZ53" s="299">
        <v>0</v>
      </c>
      <c r="CA53" s="299">
        <f>SUM(BY53:BZ53)</f>
        <v>0.5</v>
      </c>
      <c r="CB53" s="299">
        <v>2.5</v>
      </c>
      <c r="CC53" s="299">
        <v>0</v>
      </c>
      <c r="CD53" s="299">
        <f>SUM(CB53:CC53)</f>
        <v>2.5</v>
      </c>
      <c r="CE53" s="299">
        <v>1.3792</v>
      </c>
      <c r="CF53" s="299"/>
      <c r="CG53" s="295">
        <f t="shared" si="28"/>
        <v>1.3792</v>
      </c>
      <c r="CH53" s="299">
        <v>2.5</v>
      </c>
      <c r="CI53" s="299">
        <v>1E-4</v>
      </c>
      <c r="CJ53" s="295">
        <f t="shared" si="29"/>
        <v>2.5001000000000002</v>
      </c>
      <c r="CK53" s="299">
        <v>2.5</v>
      </c>
      <c r="CL53" s="299"/>
      <c r="CM53" s="295">
        <f t="shared" si="30"/>
        <v>2.5</v>
      </c>
      <c r="CN53" s="299">
        <v>1E-4</v>
      </c>
      <c r="CO53" s="299"/>
      <c r="CP53" s="295">
        <f t="shared" si="31"/>
        <v>1E-4</v>
      </c>
      <c r="CQ53" s="299">
        <v>1E-4</v>
      </c>
      <c r="CR53" s="299"/>
      <c r="CS53" s="295">
        <f t="shared" ref="CS53:CS56" si="44">SUM(CQ53:CR53)</f>
        <v>1E-4</v>
      </c>
    </row>
    <row r="54" spans="1:97" x14ac:dyDescent="0.25">
      <c r="A54" s="73" t="s">
        <v>199</v>
      </c>
      <c r="M54" s="295">
        <v>0</v>
      </c>
      <c r="N54" s="295">
        <v>0.72</v>
      </c>
      <c r="O54" s="211">
        <f t="shared" si="19"/>
        <v>0.72</v>
      </c>
      <c r="P54" s="295"/>
      <c r="Q54" s="295">
        <v>0</v>
      </c>
      <c r="R54" s="295">
        <v>0.59440000000000004</v>
      </c>
      <c r="S54" s="211">
        <f t="shared" si="33"/>
        <v>0.59440000000000004</v>
      </c>
      <c r="T54" s="295">
        <v>0.59430000000000005</v>
      </c>
      <c r="U54" s="295">
        <v>0</v>
      </c>
      <c r="V54" s="295">
        <v>0.6</v>
      </c>
      <c r="W54" s="211">
        <f>V54+U54</f>
        <v>0.6</v>
      </c>
      <c r="X54" s="295">
        <v>0.6</v>
      </c>
      <c r="Y54" s="295">
        <v>0</v>
      </c>
      <c r="Z54" s="295">
        <v>0.5998</v>
      </c>
      <c r="AA54" s="295">
        <f>SUM(Y54:Z54)</f>
        <v>0.5998</v>
      </c>
      <c r="AB54" s="295"/>
      <c r="AC54" s="295">
        <v>0</v>
      </c>
      <c r="AD54" s="295">
        <v>0.68959999999999999</v>
      </c>
      <c r="AE54" s="211">
        <f t="shared" si="13"/>
        <v>0.68959999999999999</v>
      </c>
      <c r="AF54" s="295">
        <v>1E-4</v>
      </c>
      <c r="AG54" s="295">
        <v>0.44700000000000001</v>
      </c>
      <c r="AH54" s="211">
        <f t="shared" si="14"/>
        <v>0.4471</v>
      </c>
      <c r="AI54" s="295">
        <v>0</v>
      </c>
      <c r="AJ54" s="295">
        <v>0.23400000000000001</v>
      </c>
      <c r="AK54" s="211">
        <f t="shared" si="15"/>
        <v>0.23400000000000001</v>
      </c>
      <c r="AL54" s="295">
        <v>1E-4</v>
      </c>
      <c r="AM54" s="295">
        <v>1E-4</v>
      </c>
      <c r="AN54" s="211">
        <f t="shared" si="16"/>
        <v>2.0000000000000001E-4</v>
      </c>
      <c r="AO54" s="295">
        <v>1E-4</v>
      </c>
      <c r="AP54" s="295">
        <v>1E-4</v>
      </c>
      <c r="AQ54" s="211">
        <f t="shared" si="17"/>
        <v>2.0000000000000001E-4</v>
      </c>
      <c r="AR54" s="211">
        <v>0</v>
      </c>
      <c r="AS54" s="211">
        <v>0</v>
      </c>
      <c r="AT54" s="211">
        <v>0</v>
      </c>
      <c r="AU54" s="295">
        <v>1E-4</v>
      </c>
      <c r="AV54" s="295">
        <v>1E-4</v>
      </c>
      <c r="AW54" s="211">
        <f t="shared" si="18"/>
        <v>2.0000000000000001E-4</v>
      </c>
      <c r="AX54" s="295">
        <v>1E-4</v>
      </c>
      <c r="AY54" s="295">
        <v>1E-4</v>
      </c>
      <c r="AZ54" s="211">
        <f>SUM(AX54:AY54)</f>
        <v>2.0000000000000001E-4</v>
      </c>
      <c r="BA54" s="295">
        <v>1E-4</v>
      </c>
      <c r="BB54" s="295">
        <v>1E-4</v>
      </c>
      <c r="BC54" s="211">
        <f>SUM(BA54:BB54)</f>
        <v>2.0000000000000001E-4</v>
      </c>
      <c r="BD54" s="211">
        <v>0</v>
      </c>
      <c r="BE54" s="211">
        <v>0</v>
      </c>
      <c r="BF54" s="211">
        <v>0</v>
      </c>
      <c r="BG54" s="295">
        <v>1E-4</v>
      </c>
      <c r="BH54" s="295">
        <v>1E-4</v>
      </c>
      <c r="BI54" s="211">
        <f>SUM(BG54:BH54)</f>
        <v>2.0000000000000001E-4</v>
      </c>
      <c r="BJ54" s="295">
        <v>1E-4</v>
      </c>
      <c r="BK54" s="295">
        <v>1E-4</v>
      </c>
      <c r="BL54" s="211">
        <f>SUM(BJ54:BK54)</f>
        <v>2.0000000000000001E-4</v>
      </c>
      <c r="BM54" s="211">
        <v>0</v>
      </c>
      <c r="BN54" s="211">
        <v>0</v>
      </c>
      <c r="BO54" s="211">
        <v>0</v>
      </c>
      <c r="BP54" s="295">
        <v>1E-4</v>
      </c>
      <c r="BQ54" s="295">
        <v>1E-4</v>
      </c>
      <c r="BR54" s="211">
        <f>SUM(BP54:BQ54)</f>
        <v>2.0000000000000001E-4</v>
      </c>
      <c r="BS54" s="211">
        <v>0</v>
      </c>
      <c r="BT54" s="211">
        <v>0</v>
      </c>
      <c r="BU54" s="211">
        <v>0</v>
      </c>
      <c r="BV54" s="211"/>
      <c r="BW54" s="211"/>
      <c r="BX54" s="299">
        <f>SUM(BV54:BW54)</f>
        <v>0</v>
      </c>
      <c r="BY54" s="295">
        <v>1E-4</v>
      </c>
      <c r="BZ54" s="295">
        <v>1E-4</v>
      </c>
      <c r="CA54" s="295">
        <f>SUM(BY54:BZ54)</f>
        <v>2.0000000000000001E-4</v>
      </c>
      <c r="CB54" s="295">
        <v>1E-4</v>
      </c>
      <c r="CC54" s="211"/>
      <c r="CD54" s="299">
        <f>SUM(CB54:CC54)</f>
        <v>1E-4</v>
      </c>
      <c r="CE54" s="299"/>
      <c r="CF54" s="299"/>
      <c r="CG54" s="295">
        <f t="shared" si="28"/>
        <v>0</v>
      </c>
      <c r="CH54" s="295">
        <v>1E-4</v>
      </c>
      <c r="CI54" s="295">
        <v>1E-4</v>
      </c>
      <c r="CJ54" s="295">
        <f t="shared" si="29"/>
        <v>2.0000000000000001E-4</v>
      </c>
      <c r="CK54" s="299"/>
      <c r="CL54" s="299"/>
      <c r="CM54" s="295">
        <f t="shared" si="30"/>
        <v>0</v>
      </c>
      <c r="CN54" s="299"/>
      <c r="CO54" s="299"/>
      <c r="CP54" s="295">
        <f t="shared" si="31"/>
        <v>0</v>
      </c>
      <c r="CQ54" s="299"/>
      <c r="CR54" s="299"/>
      <c r="CS54" s="295">
        <f t="shared" si="44"/>
        <v>0</v>
      </c>
    </row>
    <row r="55" spans="1:97" x14ac:dyDescent="0.25">
      <c r="A55" s="73" t="s">
        <v>314</v>
      </c>
      <c r="M55" s="295"/>
      <c r="N55" s="295"/>
      <c r="O55" s="211"/>
      <c r="P55" s="295"/>
      <c r="Q55" s="295"/>
      <c r="R55" s="295"/>
      <c r="S55" s="211"/>
      <c r="T55" s="295"/>
      <c r="U55" s="295"/>
      <c r="V55" s="295"/>
      <c r="W55" s="211"/>
      <c r="X55" s="295"/>
      <c r="Y55" s="295"/>
      <c r="Z55" s="295"/>
      <c r="AA55" s="295"/>
      <c r="AB55" s="295"/>
      <c r="AC55" s="295"/>
      <c r="AD55" s="295"/>
      <c r="AE55" s="211"/>
      <c r="AF55" s="295"/>
      <c r="AG55" s="295"/>
      <c r="AH55" s="211"/>
      <c r="AI55" s="295"/>
      <c r="AJ55" s="295"/>
      <c r="AK55" s="211"/>
      <c r="AL55" s="295"/>
      <c r="AM55" s="295"/>
      <c r="AN55" s="211"/>
      <c r="AO55" s="295"/>
      <c r="AP55" s="295"/>
      <c r="AQ55" s="211"/>
      <c r="AR55" s="211"/>
      <c r="AS55" s="211"/>
      <c r="AT55" s="211"/>
      <c r="AU55" s="295"/>
      <c r="AV55" s="295"/>
      <c r="AW55" s="211"/>
      <c r="AX55" s="295"/>
      <c r="AY55" s="295"/>
      <c r="AZ55" s="211"/>
      <c r="BA55" s="295"/>
      <c r="BB55" s="295"/>
      <c r="BC55" s="211"/>
      <c r="BD55" s="211"/>
      <c r="BE55" s="211"/>
      <c r="BF55" s="211"/>
      <c r="BG55" s="295"/>
      <c r="BH55" s="295"/>
      <c r="BI55" s="211"/>
      <c r="BJ55" s="295"/>
      <c r="BK55" s="295"/>
      <c r="BL55" s="211"/>
      <c r="BM55" s="211"/>
      <c r="BN55" s="211"/>
      <c r="BO55" s="211"/>
      <c r="BP55" s="295"/>
      <c r="BQ55" s="295"/>
      <c r="BR55" s="211"/>
      <c r="BS55" s="211"/>
      <c r="BT55" s="211"/>
      <c r="BU55" s="211"/>
      <c r="BV55" s="211"/>
      <c r="BW55" s="211"/>
      <c r="BX55" s="299"/>
      <c r="BY55" s="295">
        <v>1E-4</v>
      </c>
      <c r="BZ55" s="295">
        <v>1E-4</v>
      </c>
      <c r="CA55" s="295">
        <f>SUM(BY55:BZ55)</f>
        <v>2.0000000000000001E-4</v>
      </c>
      <c r="CB55" s="295"/>
      <c r="CC55" s="211"/>
      <c r="CD55" s="299"/>
      <c r="CE55" s="299"/>
      <c r="CF55" s="299"/>
      <c r="CG55" s="295">
        <f t="shared" si="28"/>
        <v>0</v>
      </c>
      <c r="CH55" s="295">
        <v>1E-4</v>
      </c>
      <c r="CI55" s="295">
        <v>1E-4</v>
      </c>
      <c r="CJ55" s="295">
        <f t="shared" si="29"/>
        <v>2.0000000000000001E-4</v>
      </c>
      <c r="CK55" s="299"/>
      <c r="CL55" s="299"/>
      <c r="CM55" s="295">
        <f t="shared" si="30"/>
        <v>0</v>
      </c>
      <c r="CN55" s="299">
        <v>1E-4</v>
      </c>
      <c r="CO55" s="299"/>
      <c r="CP55" s="295">
        <f t="shared" si="31"/>
        <v>1E-4</v>
      </c>
      <c r="CQ55" s="299">
        <v>1E-4</v>
      </c>
      <c r="CR55" s="299"/>
      <c r="CS55" s="295">
        <f t="shared" si="44"/>
        <v>1E-4</v>
      </c>
    </row>
    <row r="56" spans="1:97" x14ac:dyDescent="0.25">
      <c r="A56" s="73" t="s">
        <v>200</v>
      </c>
      <c r="M56" s="295">
        <v>0</v>
      </c>
      <c r="N56" s="295">
        <v>0.48380000000000001</v>
      </c>
      <c r="O56" s="211">
        <f t="shared" si="19"/>
        <v>0.48380000000000001</v>
      </c>
      <c r="P56" s="295"/>
      <c r="Q56" s="295">
        <v>0</v>
      </c>
      <c r="R56" s="295">
        <v>1.5628</v>
      </c>
      <c r="S56" s="211">
        <f t="shared" si="33"/>
        <v>1.5628</v>
      </c>
      <c r="T56" s="295">
        <v>0</v>
      </c>
      <c r="U56" s="295">
        <v>0</v>
      </c>
      <c r="V56" s="295">
        <v>0.26</v>
      </c>
      <c r="W56" s="211">
        <f>V56+U56</f>
        <v>0.26</v>
      </c>
      <c r="X56" s="295">
        <v>0</v>
      </c>
      <c r="Y56" s="295">
        <v>0</v>
      </c>
      <c r="Z56" s="295">
        <v>4.7600000000000003E-2</v>
      </c>
      <c r="AA56" s="295">
        <f>SUM(Y56:Z56)</f>
        <v>4.7600000000000003E-2</v>
      </c>
      <c r="AB56" s="295"/>
      <c r="AC56" s="295">
        <v>0.5</v>
      </c>
      <c r="AD56" s="295">
        <v>0</v>
      </c>
      <c r="AE56" s="211">
        <f t="shared" si="13"/>
        <v>0.5</v>
      </c>
      <c r="AF56" s="295">
        <v>0.2</v>
      </c>
      <c r="AG56" s="295">
        <v>0</v>
      </c>
      <c r="AH56" s="211">
        <f t="shared" si="14"/>
        <v>0.2</v>
      </c>
      <c r="AI56" s="295">
        <v>0.19550000000000001</v>
      </c>
      <c r="AJ56" s="295">
        <v>0</v>
      </c>
      <c r="AK56" s="211">
        <f t="shared" si="15"/>
        <v>0.19550000000000001</v>
      </c>
      <c r="AL56" s="295">
        <v>0.5</v>
      </c>
      <c r="AM56" s="295">
        <v>0</v>
      </c>
      <c r="AN56" s="211">
        <f t="shared" si="16"/>
        <v>0.5</v>
      </c>
      <c r="AO56" s="295">
        <v>0.15</v>
      </c>
      <c r="AP56" s="295">
        <v>0</v>
      </c>
      <c r="AQ56" s="211">
        <f t="shared" si="17"/>
        <v>0.15</v>
      </c>
      <c r="AR56" s="211">
        <v>0.1176</v>
      </c>
      <c r="AS56" s="211">
        <v>0</v>
      </c>
      <c r="AT56" s="211">
        <f>SUM(AR56:AS56)</f>
        <v>0.1176</v>
      </c>
      <c r="AU56" s="295">
        <v>0.05</v>
      </c>
      <c r="AV56" s="295">
        <v>0</v>
      </c>
      <c r="AW56" s="211">
        <f t="shared" si="18"/>
        <v>0.05</v>
      </c>
      <c r="AX56" s="295">
        <v>0.05</v>
      </c>
      <c r="AY56" s="295">
        <v>0</v>
      </c>
      <c r="AZ56" s="211">
        <f>SUM(AX56:AY56)</f>
        <v>0.05</v>
      </c>
      <c r="BA56" s="230">
        <v>1E-4</v>
      </c>
      <c r="BB56" s="230">
        <v>0</v>
      </c>
      <c r="BC56" s="230">
        <f>SUM(BA56:BB56)</f>
        <v>1E-4</v>
      </c>
      <c r="BD56" s="211">
        <v>0</v>
      </c>
      <c r="BE56" s="211">
        <v>0</v>
      </c>
      <c r="BF56" s="211">
        <v>0</v>
      </c>
      <c r="BG56" s="295">
        <v>1E-4</v>
      </c>
      <c r="BH56" s="295">
        <v>1E-4</v>
      </c>
      <c r="BI56" s="211">
        <f>SUM(BG56:BH56)</f>
        <v>2.0000000000000001E-4</v>
      </c>
      <c r="BJ56" s="295">
        <v>1E-4</v>
      </c>
      <c r="BK56" s="295">
        <v>1E-4</v>
      </c>
      <c r="BL56" s="211">
        <f>SUM(BJ56:BK56)</f>
        <v>2.0000000000000001E-4</v>
      </c>
      <c r="BM56" s="211">
        <v>0</v>
      </c>
      <c r="BN56" s="211">
        <v>0</v>
      </c>
      <c r="BO56" s="211">
        <v>0</v>
      </c>
      <c r="BP56" s="295">
        <v>1E-4</v>
      </c>
      <c r="BQ56" s="295">
        <v>1E-4</v>
      </c>
      <c r="BR56" s="211">
        <f>SUM(BP56:BQ56)</f>
        <v>2.0000000000000001E-4</v>
      </c>
      <c r="BS56" s="211">
        <v>0</v>
      </c>
      <c r="BT56" s="211">
        <v>0</v>
      </c>
      <c r="BU56" s="211">
        <v>0</v>
      </c>
      <c r="BV56" s="211"/>
      <c r="BW56" s="211"/>
      <c r="BX56" s="299">
        <f>SUM(BV56:BW56)</f>
        <v>0</v>
      </c>
      <c r="BY56" s="295">
        <v>1E-4</v>
      </c>
      <c r="BZ56" s="295">
        <v>0</v>
      </c>
      <c r="CA56" s="295">
        <f>SUM(BY56:BZ56)</f>
        <v>1E-4</v>
      </c>
      <c r="CB56" s="295"/>
      <c r="CC56" s="211"/>
      <c r="CD56" s="299">
        <f>SUM(CB56:CC56)</f>
        <v>0</v>
      </c>
      <c r="CE56" s="299"/>
      <c r="CF56" s="299"/>
      <c r="CG56" s="295">
        <f t="shared" si="28"/>
        <v>0</v>
      </c>
      <c r="CH56" s="295">
        <v>4.4999999999999998E-2</v>
      </c>
      <c r="CI56" s="295"/>
      <c r="CJ56" s="295">
        <f t="shared" si="29"/>
        <v>4.4999999999999998E-2</v>
      </c>
      <c r="CK56" s="299">
        <v>4.4999999999999998E-2</v>
      </c>
      <c r="CL56" s="299"/>
      <c r="CM56" s="295">
        <f t="shared" si="30"/>
        <v>4.4999999999999998E-2</v>
      </c>
      <c r="CN56" s="299">
        <v>1E-4</v>
      </c>
      <c r="CO56" s="299"/>
      <c r="CP56" s="295">
        <f t="shared" si="31"/>
        <v>1E-4</v>
      </c>
      <c r="CQ56" s="299">
        <v>1E-4</v>
      </c>
      <c r="CR56" s="299"/>
      <c r="CS56" s="295">
        <f t="shared" si="44"/>
        <v>1E-4</v>
      </c>
    </row>
    <row r="57" spans="1:97" x14ac:dyDescent="0.25">
      <c r="A57" s="79" t="s">
        <v>201</v>
      </c>
      <c r="AE57" s="211">
        <f t="shared" si="13"/>
        <v>0</v>
      </c>
      <c r="AF57" s="295"/>
      <c r="AG57" s="295"/>
      <c r="AH57" s="211">
        <f t="shared" si="14"/>
        <v>0</v>
      </c>
      <c r="AI57" s="295"/>
      <c r="AJ57" s="295"/>
      <c r="AK57" s="211">
        <f t="shared" si="15"/>
        <v>0</v>
      </c>
      <c r="AL57" s="295"/>
      <c r="AM57" s="295"/>
      <c r="AN57" s="211">
        <f t="shared" si="16"/>
        <v>0</v>
      </c>
      <c r="AO57" s="295"/>
      <c r="AP57" s="295"/>
      <c r="AQ57" s="211">
        <f t="shared" si="17"/>
        <v>0</v>
      </c>
      <c r="AR57" s="211"/>
      <c r="AS57" s="211"/>
      <c r="AT57" s="211"/>
      <c r="AU57" s="295"/>
      <c r="AV57" s="295"/>
      <c r="AW57" s="211">
        <f t="shared" si="18"/>
        <v>0</v>
      </c>
      <c r="AX57" s="295"/>
      <c r="AY57" s="295"/>
      <c r="AZ57" s="211"/>
      <c r="BA57" s="230"/>
      <c r="BB57" s="230"/>
      <c r="BC57" s="230"/>
      <c r="BD57" s="230"/>
      <c r="BE57" s="230"/>
      <c r="BF57" s="230"/>
      <c r="BG57" s="230"/>
      <c r="BH57" s="230"/>
      <c r="BI57" s="230"/>
      <c r="BJ57" s="299"/>
      <c r="BK57" s="299"/>
      <c r="BL57" s="299"/>
      <c r="BM57" s="299"/>
      <c r="BN57" s="299"/>
      <c r="BO57" s="299"/>
      <c r="BP57" s="299"/>
      <c r="BQ57" s="299"/>
      <c r="BR57" s="299"/>
      <c r="BS57" s="299"/>
      <c r="BT57" s="299"/>
      <c r="BU57" s="299"/>
      <c r="BV57" s="299"/>
      <c r="BW57" s="299"/>
      <c r="BX57" s="299"/>
      <c r="BY57" s="299"/>
      <c r="BZ57" s="299"/>
      <c r="CA57" s="299"/>
      <c r="CB57" s="299"/>
      <c r="CC57" s="299"/>
      <c r="CD57" s="299"/>
      <c r="CE57" s="299"/>
      <c r="CF57" s="299"/>
      <c r="CG57" s="295"/>
      <c r="CH57" s="299"/>
      <c r="CI57" s="299"/>
      <c r="CJ57" s="295"/>
      <c r="CK57" s="299"/>
      <c r="CL57" s="299"/>
      <c r="CM57" s="295"/>
      <c r="CN57" s="299"/>
      <c r="CO57" s="299"/>
      <c r="CP57" s="295"/>
      <c r="CQ57" s="299"/>
      <c r="CR57" s="299"/>
      <c r="CS57" s="295"/>
    </row>
    <row r="58" spans="1:97" x14ac:dyDescent="0.25">
      <c r="A58" s="80" t="s">
        <v>259</v>
      </c>
      <c r="B58" s="35"/>
      <c r="C58" s="35"/>
      <c r="D58" s="35"/>
      <c r="E58" s="35"/>
      <c r="F58" s="35"/>
      <c r="G58" s="35"/>
      <c r="H58" s="35"/>
      <c r="I58" s="35"/>
      <c r="J58" s="35"/>
      <c r="K58" s="35"/>
      <c r="L58" s="36"/>
      <c r="M58" s="37"/>
      <c r="N58" s="37"/>
      <c r="O58" s="38"/>
      <c r="P58" s="37"/>
      <c r="Q58" s="37"/>
      <c r="R58" s="37"/>
      <c r="S58" s="38"/>
      <c r="T58" s="37"/>
      <c r="U58" s="37"/>
      <c r="V58" s="37"/>
      <c r="W58" s="38"/>
      <c r="X58" s="37"/>
      <c r="Y58" s="37"/>
      <c r="Z58" s="37"/>
      <c r="AA58" s="37"/>
      <c r="AB58" s="37"/>
      <c r="AC58" s="37"/>
      <c r="AD58" s="37"/>
      <c r="AE58" s="211">
        <f t="shared" si="13"/>
        <v>0</v>
      </c>
      <c r="AF58" s="295"/>
      <c r="AG58" s="295"/>
      <c r="AH58" s="211">
        <f t="shared" si="14"/>
        <v>0</v>
      </c>
      <c r="AI58" s="295"/>
      <c r="AJ58" s="295"/>
      <c r="AK58" s="211">
        <f t="shared" si="15"/>
        <v>0</v>
      </c>
      <c r="AL58" s="295"/>
      <c r="AM58" s="295"/>
      <c r="AN58" s="211">
        <f t="shared" si="16"/>
        <v>0</v>
      </c>
      <c r="AO58" s="295"/>
      <c r="AP58" s="295"/>
      <c r="AQ58" s="211">
        <f t="shared" si="17"/>
        <v>0</v>
      </c>
      <c r="AR58" s="211"/>
      <c r="AS58" s="211"/>
      <c r="AT58" s="211"/>
      <c r="AU58" s="295"/>
      <c r="AV58" s="295"/>
      <c r="AW58" s="211">
        <f t="shared" si="18"/>
        <v>0</v>
      </c>
      <c r="AX58" s="295"/>
      <c r="AY58" s="295"/>
      <c r="AZ58" s="211"/>
      <c r="BA58" s="230"/>
      <c r="BB58" s="230"/>
      <c r="BC58" s="230"/>
      <c r="BD58" s="230"/>
      <c r="BE58" s="230"/>
      <c r="BF58" s="230"/>
      <c r="BG58" s="230"/>
      <c r="BH58" s="230"/>
      <c r="BI58" s="230"/>
      <c r="BJ58" s="299"/>
      <c r="BK58" s="299"/>
      <c r="BL58" s="299"/>
      <c r="BM58" s="299"/>
      <c r="BN58" s="299"/>
      <c r="BO58" s="299"/>
      <c r="BP58" s="299"/>
      <c r="BQ58" s="299"/>
      <c r="BR58" s="299"/>
      <c r="BS58" s="299"/>
      <c r="BT58" s="299"/>
      <c r="BU58" s="299"/>
      <c r="BV58" s="299"/>
      <c r="BW58" s="299"/>
      <c r="BX58" s="299"/>
      <c r="BY58" s="299"/>
      <c r="BZ58" s="299"/>
      <c r="CA58" s="299"/>
      <c r="CB58" s="299"/>
      <c r="CC58" s="299"/>
      <c r="CD58" s="299"/>
      <c r="CE58" s="299"/>
      <c r="CF58" s="299"/>
      <c r="CG58" s="295"/>
      <c r="CH58" s="299"/>
      <c r="CI58" s="299"/>
      <c r="CJ58" s="295"/>
      <c r="CK58" s="299"/>
      <c r="CL58" s="299"/>
      <c r="CM58" s="295"/>
      <c r="CN58" s="299"/>
      <c r="CO58" s="299"/>
      <c r="CP58" s="295"/>
      <c r="CQ58" s="299"/>
      <c r="CR58" s="299"/>
      <c r="CS58" s="295"/>
    </row>
    <row r="59" spans="1:97" x14ac:dyDescent="0.25">
      <c r="A59" s="81" t="s">
        <v>202</v>
      </c>
      <c r="B59" s="35"/>
      <c r="C59" s="35"/>
      <c r="D59" s="35"/>
      <c r="E59" s="35"/>
      <c r="F59" s="35"/>
      <c r="G59" s="35"/>
      <c r="H59" s="35"/>
      <c r="I59" s="35"/>
      <c r="J59" s="35"/>
      <c r="K59" s="35"/>
      <c r="L59" s="35"/>
      <c r="M59" s="39">
        <v>0</v>
      </c>
      <c r="N59" s="39">
        <v>0.12809999999999999</v>
      </c>
      <c r="O59" s="40">
        <f t="shared" si="19"/>
        <v>0.12809999999999999</v>
      </c>
      <c r="P59" s="39"/>
      <c r="Q59" s="39">
        <v>0</v>
      </c>
      <c r="R59" s="39">
        <v>7.6E-3</v>
      </c>
      <c r="S59" s="40">
        <f t="shared" si="33"/>
        <v>7.6E-3</v>
      </c>
      <c r="T59" s="39">
        <v>3.8E-3</v>
      </c>
      <c r="U59" s="39">
        <v>0</v>
      </c>
      <c r="V59" s="39">
        <v>0.2581</v>
      </c>
      <c r="W59" s="40">
        <f>V59+U59</f>
        <v>0.2581</v>
      </c>
      <c r="X59" s="39">
        <v>0</v>
      </c>
      <c r="Y59" s="39">
        <v>0</v>
      </c>
      <c r="Z59" s="39">
        <v>7.2499999999999995E-2</v>
      </c>
      <c r="AA59" s="39">
        <f>SUM(Y59:Z59)</f>
        <v>7.2499999999999995E-2</v>
      </c>
      <c r="AB59" s="39"/>
      <c r="AC59" s="39">
        <v>0.125</v>
      </c>
      <c r="AD59" s="39">
        <v>0.125</v>
      </c>
      <c r="AE59" s="211">
        <f t="shared" si="13"/>
        <v>0.25</v>
      </c>
      <c r="AF59" s="295">
        <v>0.125</v>
      </c>
      <c r="AG59" s="295">
        <v>0.125</v>
      </c>
      <c r="AH59" s="211">
        <f t="shared" si="14"/>
        <v>0.25</v>
      </c>
      <c r="AI59" s="295">
        <v>0.1245</v>
      </c>
      <c r="AJ59" s="295">
        <v>0</v>
      </c>
      <c r="AK59" s="211">
        <f t="shared" si="15"/>
        <v>0.1245</v>
      </c>
      <c r="AL59" s="295">
        <v>3</v>
      </c>
      <c r="AM59" s="295">
        <v>0.2</v>
      </c>
      <c r="AN59" s="211">
        <f t="shared" si="16"/>
        <v>3.2</v>
      </c>
      <c r="AO59" s="295">
        <v>0.1</v>
      </c>
      <c r="AP59" s="295">
        <v>1E-4</v>
      </c>
      <c r="AQ59" s="211">
        <f t="shared" si="17"/>
        <v>0.10010000000000001</v>
      </c>
      <c r="AR59" s="211">
        <v>2.3E-3</v>
      </c>
      <c r="AS59" s="211">
        <v>0</v>
      </c>
      <c r="AT59" s="211">
        <f>SUM(AR59:AS59)</f>
        <v>2.3E-3</v>
      </c>
      <c r="AU59" s="295">
        <v>3</v>
      </c>
      <c r="AV59" s="295">
        <v>0.35</v>
      </c>
      <c r="AW59" s="211">
        <f t="shared" si="18"/>
        <v>3.35</v>
      </c>
      <c r="AX59" s="295">
        <v>2.5</v>
      </c>
      <c r="AY59" s="295">
        <v>0.35</v>
      </c>
      <c r="AZ59" s="211">
        <f>SUM(AX59:AY59)</f>
        <v>2.85</v>
      </c>
      <c r="BA59" s="230">
        <v>1E-4</v>
      </c>
      <c r="BB59" s="230">
        <v>1E-4</v>
      </c>
      <c r="BC59" s="230">
        <f>SUM(BA59:BB59)</f>
        <v>2.0000000000000001E-4</v>
      </c>
      <c r="BD59" s="230">
        <v>0</v>
      </c>
      <c r="BE59" s="230">
        <v>0</v>
      </c>
      <c r="BF59" s="230">
        <v>0</v>
      </c>
      <c r="BG59" s="230">
        <v>2</v>
      </c>
      <c r="BH59" s="230">
        <v>0</v>
      </c>
      <c r="BI59" s="230">
        <f>SUM(BG59:BH59)</f>
        <v>2</v>
      </c>
      <c r="BJ59" s="299">
        <v>0.1</v>
      </c>
      <c r="BK59" s="299">
        <v>0</v>
      </c>
      <c r="BL59" s="299">
        <f>SUM(BJ59:BK59)</f>
        <v>0.1</v>
      </c>
      <c r="BM59" s="299">
        <v>0.1</v>
      </c>
      <c r="BN59" s="299">
        <v>0</v>
      </c>
      <c r="BO59" s="299">
        <f>SUM(BM59:BN59)</f>
        <v>0.1</v>
      </c>
      <c r="BP59" s="299">
        <v>1</v>
      </c>
      <c r="BQ59" s="299">
        <v>0</v>
      </c>
      <c r="BR59" s="299">
        <f>SUM(BP59:BQ59)</f>
        <v>1</v>
      </c>
      <c r="BS59" s="299">
        <v>0.8851</v>
      </c>
      <c r="BT59" s="299">
        <v>0</v>
      </c>
      <c r="BU59" s="299">
        <f>SUM(BS59:BT59)</f>
        <v>0.8851</v>
      </c>
      <c r="BV59" s="299">
        <v>0.7833</v>
      </c>
      <c r="BW59" s="299"/>
      <c r="BX59" s="299">
        <f>SUM(BV59:BW59)</f>
        <v>0.7833</v>
      </c>
      <c r="BY59" s="299">
        <v>1</v>
      </c>
      <c r="BZ59" s="299">
        <v>0</v>
      </c>
      <c r="CA59" s="299">
        <f>SUM(BY59:BZ59)</f>
        <v>1</v>
      </c>
      <c r="CB59" s="299">
        <v>2.13</v>
      </c>
      <c r="CC59" s="299">
        <v>0.35</v>
      </c>
      <c r="CD59" s="299">
        <f>SUM(CB59:CC59)</f>
        <v>2.48</v>
      </c>
      <c r="CE59" s="299">
        <v>1.4530000000000001</v>
      </c>
      <c r="CF59" s="299"/>
      <c r="CG59" s="295">
        <f t="shared" si="28"/>
        <v>1.4530000000000001</v>
      </c>
      <c r="CH59" s="299">
        <v>2.2000000000000002</v>
      </c>
      <c r="CI59" s="299">
        <v>1E-4</v>
      </c>
      <c r="CJ59" s="295">
        <f t="shared" si="29"/>
        <v>2.2001000000000004</v>
      </c>
      <c r="CK59" s="299">
        <v>2.5</v>
      </c>
      <c r="CL59" s="299"/>
      <c r="CM59" s="295">
        <f t="shared" si="30"/>
        <v>2.5</v>
      </c>
      <c r="CN59" s="299">
        <v>1E-4</v>
      </c>
      <c r="CO59" s="299"/>
      <c r="CP59" s="295">
        <f t="shared" si="31"/>
        <v>1E-4</v>
      </c>
      <c r="CQ59" s="299">
        <v>1E-4</v>
      </c>
      <c r="CR59" s="299"/>
      <c r="CS59" s="295">
        <f t="shared" ref="CS59:CS62" si="45">SUM(CQ59:CR59)</f>
        <v>1E-4</v>
      </c>
    </row>
    <row r="60" spans="1:97" x14ac:dyDescent="0.25">
      <c r="A60" s="81" t="s">
        <v>203</v>
      </c>
      <c r="B60" s="35"/>
      <c r="C60" s="35"/>
      <c r="D60" s="35"/>
      <c r="E60" s="35"/>
      <c r="F60" s="35"/>
      <c r="G60" s="35"/>
      <c r="H60" s="35"/>
      <c r="I60" s="35"/>
      <c r="J60" s="35"/>
      <c r="K60" s="35"/>
      <c r="L60" s="35"/>
      <c r="M60" s="31">
        <v>0</v>
      </c>
      <c r="N60" s="31">
        <v>9.7000000000000003E-3</v>
      </c>
      <c r="O60" s="212">
        <f t="shared" si="19"/>
        <v>9.7000000000000003E-3</v>
      </c>
      <c r="P60" s="31"/>
      <c r="Q60" s="31">
        <v>0</v>
      </c>
      <c r="R60" s="31">
        <v>0.95</v>
      </c>
      <c r="S60" s="212">
        <f t="shared" si="33"/>
        <v>0.95</v>
      </c>
      <c r="T60" s="31"/>
      <c r="U60" s="31">
        <v>0</v>
      </c>
      <c r="V60" s="31">
        <v>0.01</v>
      </c>
      <c r="W60" s="212">
        <f>V60+U60</f>
        <v>0.01</v>
      </c>
      <c r="X60" s="31">
        <v>0</v>
      </c>
      <c r="Y60" s="31">
        <v>0</v>
      </c>
      <c r="Z60" s="31">
        <v>0</v>
      </c>
      <c r="AA60" s="31">
        <f>SUM(Y60:Z60)</f>
        <v>0</v>
      </c>
      <c r="AB60" s="31"/>
      <c r="AC60" s="31">
        <v>0.01</v>
      </c>
      <c r="AD60" s="31">
        <v>0</v>
      </c>
      <c r="AE60" s="211">
        <f t="shared" si="13"/>
        <v>0.01</v>
      </c>
      <c r="AF60" s="295">
        <v>0.2</v>
      </c>
      <c r="AG60" s="295">
        <v>0</v>
      </c>
      <c r="AH60" s="211">
        <f t="shared" si="14"/>
        <v>0.2</v>
      </c>
      <c r="AI60" s="295">
        <v>0</v>
      </c>
      <c r="AJ60" s="295">
        <v>0</v>
      </c>
      <c r="AK60" s="211">
        <f t="shared" si="15"/>
        <v>0</v>
      </c>
      <c r="AL60" s="295">
        <v>1.5</v>
      </c>
      <c r="AM60" s="295">
        <v>0</v>
      </c>
      <c r="AN60" s="211">
        <f t="shared" si="16"/>
        <v>1.5</v>
      </c>
      <c r="AO60" s="295">
        <v>1E-4</v>
      </c>
      <c r="AP60" s="295">
        <v>0</v>
      </c>
      <c r="AQ60" s="211">
        <f t="shared" si="17"/>
        <v>1E-4</v>
      </c>
      <c r="AR60" s="211">
        <v>0</v>
      </c>
      <c r="AS60" s="211">
        <v>0</v>
      </c>
      <c r="AT60" s="211">
        <v>0</v>
      </c>
      <c r="AU60" s="295">
        <v>1E-4</v>
      </c>
      <c r="AV60" s="295">
        <v>0</v>
      </c>
      <c r="AW60" s="211">
        <f t="shared" si="18"/>
        <v>1E-4</v>
      </c>
      <c r="AX60" s="295">
        <v>1E-4</v>
      </c>
      <c r="AY60" s="295">
        <v>0</v>
      </c>
      <c r="AZ60" s="211">
        <f>SUM(AX60:AY60)</f>
        <v>1E-4</v>
      </c>
      <c r="BA60" s="230">
        <v>1E-4</v>
      </c>
      <c r="BB60" s="230">
        <v>1E-4</v>
      </c>
      <c r="BC60" s="230">
        <f>SUM(BA60:BB60)</f>
        <v>2.0000000000000001E-4</v>
      </c>
      <c r="BD60" s="230">
        <v>0</v>
      </c>
      <c r="BE60" s="230">
        <v>0</v>
      </c>
      <c r="BF60" s="230">
        <v>0</v>
      </c>
      <c r="BG60" s="230">
        <v>1E-4</v>
      </c>
      <c r="BH60" s="230">
        <v>0</v>
      </c>
      <c r="BI60" s="230">
        <f>SUM(BG60:BH60)</f>
        <v>1E-4</v>
      </c>
      <c r="BJ60" s="230">
        <v>1E-4</v>
      </c>
      <c r="BK60" s="230">
        <v>0</v>
      </c>
      <c r="BL60" s="230">
        <f>SUM(BJ60:BK60)</f>
        <v>1E-4</v>
      </c>
      <c r="BM60" s="230">
        <v>0</v>
      </c>
      <c r="BN60" s="230">
        <v>0</v>
      </c>
      <c r="BO60" s="230">
        <v>0</v>
      </c>
      <c r="BP60" s="230">
        <v>1E-4</v>
      </c>
      <c r="BQ60" s="230">
        <v>0</v>
      </c>
      <c r="BR60" s="230">
        <f>SUM(BP60:BQ60)</f>
        <v>1E-4</v>
      </c>
      <c r="BS60" s="295">
        <v>0</v>
      </c>
      <c r="BT60" s="295">
        <v>0</v>
      </c>
      <c r="BU60" s="295">
        <v>0</v>
      </c>
      <c r="BV60" s="295">
        <v>0</v>
      </c>
      <c r="BW60" s="295"/>
      <c r="BX60" s="295">
        <f>SUM(BV60:BW60)</f>
        <v>0</v>
      </c>
      <c r="BY60" s="295">
        <v>1E-4</v>
      </c>
      <c r="BZ60" s="295">
        <v>0</v>
      </c>
      <c r="CA60" s="295">
        <f>SUM(BY60:BZ60)</f>
        <v>1E-4</v>
      </c>
      <c r="CB60" s="295">
        <v>1E-4</v>
      </c>
      <c r="CC60" s="295"/>
      <c r="CD60" s="295">
        <f>SUM(CB60:CC60)</f>
        <v>1E-4</v>
      </c>
      <c r="CE60" s="295"/>
      <c r="CF60" s="295"/>
      <c r="CG60" s="295">
        <f t="shared" si="28"/>
        <v>0</v>
      </c>
      <c r="CH60" s="295">
        <v>1E-4</v>
      </c>
      <c r="CI60" s="295"/>
      <c r="CJ60" s="295">
        <f t="shared" si="29"/>
        <v>1E-4</v>
      </c>
      <c r="CK60" s="299">
        <v>1E-4</v>
      </c>
      <c r="CL60" s="299"/>
      <c r="CM60" s="295">
        <f t="shared" si="30"/>
        <v>1E-4</v>
      </c>
      <c r="CN60" s="299">
        <v>1E-4</v>
      </c>
      <c r="CO60" s="299"/>
      <c r="CP60" s="295">
        <f t="shared" si="31"/>
        <v>1E-4</v>
      </c>
      <c r="CQ60" s="299">
        <v>1E-4</v>
      </c>
      <c r="CR60" s="299"/>
      <c r="CS60" s="295">
        <f t="shared" si="45"/>
        <v>1E-4</v>
      </c>
    </row>
    <row r="61" spans="1:97" x14ac:dyDescent="0.25">
      <c r="A61" s="71" t="s">
        <v>128</v>
      </c>
      <c r="AE61" s="211">
        <f t="shared" si="13"/>
        <v>0</v>
      </c>
      <c r="AF61" s="295"/>
      <c r="AG61" s="295"/>
      <c r="AH61" s="211">
        <f t="shared" si="14"/>
        <v>0</v>
      </c>
      <c r="AI61" s="295"/>
      <c r="AJ61" s="295"/>
      <c r="AK61" s="211">
        <f t="shared" si="15"/>
        <v>0</v>
      </c>
      <c r="AL61" s="295"/>
      <c r="AM61" s="295"/>
      <c r="AN61" s="211">
        <f t="shared" si="16"/>
        <v>0</v>
      </c>
      <c r="AO61" s="295"/>
      <c r="AP61" s="295"/>
      <c r="AQ61" s="211">
        <f t="shared" si="17"/>
        <v>0</v>
      </c>
      <c r="AR61" s="211"/>
      <c r="AS61" s="211"/>
      <c r="AT61" s="211"/>
      <c r="AU61" s="295"/>
      <c r="AV61" s="295"/>
      <c r="AW61" s="211">
        <f t="shared" si="18"/>
        <v>0</v>
      </c>
      <c r="AX61" s="295"/>
      <c r="AY61" s="295"/>
      <c r="AZ61" s="211"/>
      <c r="BA61" s="230"/>
      <c r="BB61" s="230"/>
      <c r="BC61" s="230"/>
      <c r="BD61" s="230"/>
      <c r="BE61" s="230"/>
      <c r="BF61" s="230"/>
      <c r="BG61" s="230"/>
      <c r="BH61" s="230"/>
      <c r="BI61" s="230"/>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5">
        <f t="shared" si="28"/>
        <v>0</v>
      </c>
      <c r="CH61" s="299"/>
      <c r="CI61" s="299"/>
      <c r="CJ61" s="295">
        <f t="shared" si="29"/>
        <v>0</v>
      </c>
      <c r="CK61" s="299"/>
      <c r="CL61" s="299"/>
      <c r="CM61" s="295">
        <f t="shared" si="30"/>
        <v>0</v>
      </c>
      <c r="CN61" s="299"/>
      <c r="CO61" s="299"/>
      <c r="CP61" s="295">
        <f t="shared" si="31"/>
        <v>0</v>
      </c>
      <c r="CQ61" s="299"/>
      <c r="CR61" s="299"/>
      <c r="CS61" s="295">
        <f t="shared" si="45"/>
        <v>0</v>
      </c>
    </row>
    <row r="62" spans="1:97" ht="37.5" x14ac:dyDescent="0.25">
      <c r="A62" s="77" t="s">
        <v>204</v>
      </c>
      <c r="M62" s="295">
        <v>0</v>
      </c>
      <c r="N62" s="295">
        <v>26.142499999999998</v>
      </c>
      <c r="O62" s="211">
        <f t="shared" si="19"/>
        <v>26.142499999999998</v>
      </c>
      <c r="P62" s="295"/>
      <c r="Q62" s="295">
        <v>0</v>
      </c>
      <c r="R62" s="295">
        <v>11.751899999999999</v>
      </c>
      <c r="S62" s="211">
        <f>R62+Q62</f>
        <v>11.751899999999999</v>
      </c>
      <c r="T62" s="295">
        <v>0</v>
      </c>
      <c r="U62" s="295">
        <v>0</v>
      </c>
      <c r="V62" s="295">
        <v>15.100099999999999</v>
      </c>
      <c r="W62" s="211">
        <f>V62+U62</f>
        <v>15.100099999999999</v>
      </c>
      <c r="X62" s="295">
        <v>0</v>
      </c>
      <c r="Y62" s="295">
        <v>0</v>
      </c>
      <c r="Z62" s="295">
        <v>13.151199999999999</v>
      </c>
      <c r="AA62" s="295">
        <f>SUM(Y62:Z62)</f>
        <v>13.151199999999999</v>
      </c>
      <c r="AB62" s="295"/>
      <c r="AC62" s="295">
        <v>32.950099999999999</v>
      </c>
      <c r="AD62" s="295">
        <v>0</v>
      </c>
      <c r="AE62" s="211">
        <f t="shared" si="13"/>
        <v>32.950099999999999</v>
      </c>
      <c r="AF62" s="295">
        <v>26.482900000000001</v>
      </c>
      <c r="AG62" s="295">
        <v>0</v>
      </c>
      <c r="AH62" s="211">
        <f t="shared" si="14"/>
        <v>26.482900000000001</v>
      </c>
      <c r="AI62" s="295">
        <v>25.773700000000002</v>
      </c>
      <c r="AJ62" s="295">
        <v>0</v>
      </c>
      <c r="AK62" s="211">
        <f t="shared" si="15"/>
        <v>25.773700000000002</v>
      </c>
      <c r="AL62" s="295">
        <v>28.238299999999999</v>
      </c>
      <c r="AM62" s="295">
        <v>0</v>
      </c>
      <c r="AN62" s="211">
        <f t="shared" si="16"/>
        <v>28.238299999999999</v>
      </c>
      <c r="AO62" s="295">
        <v>23.5322</v>
      </c>
      <c r="AP62" s="295">
        <v>0</v>
      </c>
      <c r="AQ62" s="211">
        <f t="shared" si="17"/>
        <v>23.5322</v>
      </c>
      <c r="AR62" s="211">
        <v>23.525600000000001</v>
      </c>
      <c r="AS62" s="211">
        <v>0</v>
      </c>
      <c r="AT62" s="211">
        <f>SUM(AR62:AS62)</f>
        <v>23.525600000000001</v>
      </c>
      <c r="AU62" s="295">
        <v>36.5501</v>
      </c>
      <c r="AV62" s="295">
        <v>0</v>
      </c>
      <c r="AW62" s="211">
        <f t="shared" si="18"/>
        <v>36.5501</v>
      </c>
      <c r="AX62" s="295">
        <v>36.5501</v>
      </c>
      <c r="AY62" s="295">
        <v>0</v>
      </c>
      <c r="AZ62" s="211">
        <f>SUM(AX62:AY62)</f>
        <v>36.5501</v>
      </c>
      <c r="BA62" s="230">
        <v>46.200299999999999</v>
      </c>
      <c r="BB62" s="230">
        <v>0</v>
      </c>
      <c r="BC62" s="230">
        <f>SUM(BA62:BB62)</f>
        <v>46.200299999999999</v>
      </c>
      <c r="BD62" s="230">
        <v>39.4679</v>
      </c>
      <c r="BE62" s="230">
        <v>0</v>
      </c>
      <c r="BF62" s="230">
        <f>SUM(BD62:BE62)</f>
        <v>39.4679</v>
      </c>
      <c r="BG62" s="230">
        <v>32.500100000000003</v>
      </c>
      <c r="BH62" s="230">
        <v>0</v>
      </c>
      <c r="BI62" s="230">
        <f>SUM(BG62:BH62)</f>
        <v>32.500100000000003</v>
      </c>
      <c r="BJ62" s="299">
        <v>53.890999999999998</v>
      </c>
      <c r="BK62" s="299">
        <v>0</v>
      </c>
      <c r="BL62" s="299">
        <f>SUM(BJ62:BK62)</f>
        <v>53.890999999999998</v>
      </c>
      <c r="BM62" s="299">
        <v>39.826000000000001</v>
      </c>
      <c r="BN62" s="299">
        <v>0</v>
      </c>
      <c r="BO62" s="299">
        <f>SUM(BM62:BN62)</f>
        <v>39.826000000000001</v>
      </c>
      <c r="BP62" s="299">
        <v>47.056600000000003</v>
      </c>
      <c r="BQ62" s="299">
        <v>0</v>
      </c>
      <c r="BR62" s="299">
        <f>SUM(BP62:BQ62)</f>
        <v>47.056600000000003</v>
      </c>
      <c r="BS62" s="299">
        <v>47.056600000000003</v>
      </c>
      <c r="BT62" s="299">
        <v>0</v>
      </c>
      <c r="BU62" s="299">
        <f>SUM(BS62:BT62)</f>
        <v>47.056600000000003</v>
      </c>
      <c r="BV62" s="299">
        <v>46.032600000000002</v>
      </c>
      <c r="BW62" s="299">
        <v>0</v>
      </c>
      <c r="BX62" s="299">
        <f>SUM(BV62:BW62)</f>
        <v>46.032600000000002</v>
      </c>
      <c r="BY62" s="299">
        <v>47.001100000000001</v>
      </c>
      <c r="BZ62" s="299">
        <v>0</v>
      </c>
      <c r="CA62" s="299">
        <f>SUM(BY62:BZ62)</f>
        <v>47.001100000000001</v>
      </c>
      <c r="CB62" s="299">
        <v>65</v>
      </c>
      <c r="CC62" s="299"/>
      <c r="CD62" s="299">
        <f>SUM(CB62:CC62)</f>
        <v>65</v>
      </c>
      <c r="CE62" s="299">
        <v>62.338700000000003</v>
      </c>
      <c r="CF62" s="299"/>
      <c r="CG62" s="295">
        <f t="shared" si="28"/>
        <v>62.338700000000003</v>
      </c>
      <c r="CH62" s="299">
        <v>55.000100000000003</v>
      </c>
      <c r="CI62" s="299"/>
      <c r="CJ62" s="295">
        <f>SUM(CH62:CI62)</f>
        <v>55.000100000000003</v>
      </c>
      <c r="CK62" s="299">
        <v>70</v>
      </c>
      <c r="CL62" s="299"/>
      <c r="CM62" s="295">
        <f t="shared" si="30"/>
        <v>70</v>
      </c>
      <c r="CN62" s="299">
        <v>70.000100000000003</v>
      </c>
      <c r="CO62" s="299"/>
      <c r="CP62" s="295">
        <f t="shared" si="31"/>
        <v>70.000100000000003</v>
      </c>
      <c r="CQ62" s="299">
        <v>70.000100000000003</v>
      </c>
      <c r="CR62" s="299"/>
      <c r="CS62" s="295">
        <f t="shared" si="45"/>
        <v>70.000100000000003</v>
      </c>
    </row>
    <row r="63" spans="1:97" ht="37.5" x14ac:dyDescent="0.25">
      <c r="A63" s="76" t="s">
        <v>205</v>
      </c>
      <c r="AE63" s="211">
        <f t="shared" si="13"/>
        <v>0</v>
      </c>
      <c r="AF63" s="295"/>
      <c r="AG63" s="295"/>
      <c r="AH63" s="211">
        <f t="shared" si="14"/>
        <v>0</v>
      </c>
      <c r="AI63" s="295"/>
      <c r="AJ63" s="295"/>
      <c r="AK63" s="211">
        <f t="shared" si="15"/>
        <v>0</v>
      </c>
      <c r="AL63" s="295"/>
      <c r="AM63" s="295"/>
      <c r="AN63" s="211">
        <f t="shared" si="16"/>
        <v>0</v>
      </c>
      <c r="AO63" s="295"/>
      <c r="AP63" s="295"/>
      <c r="AQ63" s="211">
        <f t="shared" si="17"/>
        <v>0</v>
      </c>
      <c r="AR63" s="211"/>
      <c r="AS63" s="211"/>
      <c r="AT63" s="211"/>
      <c r="AU63" s="295"/>
      <c r="AV63" s="295"/>
      <c r="AW63" s="211">
        <f t="shared" si="18"/>
        <v>0</v>
      </c>
      <c r="AX63" s="295"/>
      <c r="AY63" s="295"/>
      <c r="AZ63" s="211"/>
      <c r="BA63" s="230"/>
      <c r="BB63" s="230"/>
      <c r="BC63" s="230"/>
      <c r="BD63" s="230"/>
      <c r="BE63" s="230"/>
      <c r="BF63" s="230"/>
      <c r="BG63" s="230"/>
      <c r="BH63" s="230"/>
      <c r="BI63" s="230"/>
      <c r="BJ63" s="299"/>
      <c r="BK63" s="299"/>
      <c r="BL63" s="299"/>
      <c r="BM63" s="315"/>
      <c r="BN63" s="315"/>
      <c r="BO63" s="315"/>
      <c r="BP63" s="315"/>
      <c r="BQ63" s="315"/>
      <c r="BR63" s="315"/>
      <c r="CB63" s="299"/>
      <c r="CC63" s="299"/>
      <c r="CD63" s="299"/>
      <c r="CE63" s="299"/>
      <c r="CF63" s="299"/>
      <c r="CG63" s="295"/>
      <c r="CH63" s="299"/>
      <c r="CI63" s="299"/>
      <c r="CJ63" s="295"/>
      <c r="CK63" s="299"/>
      <c r="CL63" s="299"/>
      <c r="CM63" s="295"/>
      <c r="CN63" s="299"/>
      <c r="CO63" s="299"/>
      <c r="CP63" s="295"/>
      <c r="CQ63" s="299"/>
      <c r="CR63" s="299"/>
      <c r="CS63" s="295"/>
    </row>
    <row r="64" spans="1:97" x14ac:dyDescent="0.25">
      <c r="A64" s="73" t="s">
        <v>206</v>
      </c>
      <c r="M64" s="295">
        <v>0</v>
      </c>
      <c r="N64" s="295">
        <v>0</v>
      </c>
      <c r="O64" s="295">
        <v>0</v>
      </c>
      <c r="P64" s="295">
        <v>0</v>
      </c>
      <c r="Q64" s="295">
        <v>0</v>
      </c>
      <c r="R64" s="295">
        <v>1E-4</v>
      </c>
      <c r="S64" s="211">
        <f>R64+Q64</f>
        <v>1E-4</v>
      </c>
      <c r="T64" s="295">
        <v>0</v>
      </c>
      <c r="U64" s="295">
        <v>0</v>
      </c>
      <c r="V64" s="295">
        <v>1E-4</v>
      </c>
      <c r="W64" s="211">
        <f>V64+U64</f>
        <v>1E-4</v>
      </c>
      <c r="X64" s="295">
        <v>0</v>
      </c>
      <c r="Y64" s="295">
        <v>0</v>
      </c>
      <c r="Z64" s="295">
        <v>0</v>
      </c>
      <c r="AA64" s="295">
        <f>SUM(Y64:Z64)</f>
        <v>0</v>
      </c>
      <c r="AB64" s="295"/>
      <c r="AC64" s="295">
        <v>1E-4</v>
      </c>
      <c r="AD64" s="295">
        <v>0</v>
      </c>
      <c r="AE64" s="211">
        <f t="shared" si="13"/>
        <v>1E-4</v>
      </c>
      <c r="AF64" s="295">
        <v>1E-4</v>
      </c>
      <c r="AG64" s="295">
        <v>0</v>
      </c>
      <c r="AH64" s="211">
        <f t="shared" si="14"/>
        <v>1E-4</v>
      </c>
      <c r="AI64" s="295">
        <v>0</v>
      </c>
      <c r="AJ64" s="295">
        <v>0</v>
      </c>
      <c r="AK64" s="211">
        <f>SUM(AI64:AJ64)</f>
        <v>0</v>
      </c>
      <c r="AL64" s="295">
        <v>1E-4</v>
      </c>
      <c r="AM64" s="295">
        <v>0</v>
      </c>
      <c r="AN64" s="211">
        <f>SUM(AL64:AM64)</f>
        <v>1E-4</v>
      </c>
      <c r="AO64" s="295">
        <v>1E-4</v>
      </c>
      <c r="AP64" s="295">
        <v>0</v>
      </c>
      <c r="AQ64" s="211">
        <f>SUM(AO64:AP64)</f>
        <v>1E-4</v>
      </c>
      <c r="AR64" s="211">
        <v>0</v>
      </c>
      <c r="AS64" s="211">
        <v>0</v>
      </c>
      <c r="AT64" s="211">
        <v>0</v>
      </c>
      <c r="AU64" s="295">
        <v>1E-4</v>
      </c>
      <c r="AV64" s="295">
        <v>0</v>
      </c>
      <c r="AW64" s="211">
        <f>SUM(AU64:AV64)</f>
        <v>1E-4</v>
      </c>
      <c r="AX64" s="295">
        <v>1E-4</v>
      </c>
      <c r="AY64" s="295">
        <v>0</v>
      </c>
      <c r="AZ64" s="211">
        <f>SUM(AX64:AY64)</f>
        <v>1E-4</v>
      </c>
      <c r="BA64" s="230">
        <v>0</v>
      </c>
      <c r="BB64" s="230">
        <v>0</v>
      </c>
      <c r="BC64" s="230">
        <v>0</v>
      </c>
      <c r="BD64" s="230">
        <v>0</v>
      </c>
      <c r="BE64" s="230">
        <v>0</v>
      </c>
      <c r="BF64" s="230">
        <v>0</v>
      </c>
      <c r="BG64" s="230">
        <v>1E-4</v>
      </c>
      <c r="BH64" s="230">
        <v>0</v>
      </c>
      <c r="BI64" s="230">
        <f>SUM(BG64:BH64)</f>
        <v>1E-4</v>
      </c>
      <c r="BJ64" s="230">
        <v>1E-4</v>
      </c>
      <c r="BK64" s="230">
        <v>0</v>
      </c>
      <c r="BL64" s="230">
        <f>SUM(BJ64:BK64)</f>
        <v>1E-4</v>
      </c>
      <c r="BM64" s="230">
        <v>0</v>
      </c>
      <c r="BN64" s="230">
        <v>0</v>
      </c>
      <c r="BO64" s="230">
        <v>0</v>
      </c>
      <c r="BP64" s="230">
        <v>1E-4</v>
      </c>
      <c r="BQ64" s="230">
        <v>0</v>
      </c>
      <c r="BR64" s="230">
        <f>SUM(BP64:BQ64)</f>
        <v>1E-4</v>
      </c>
      <c r="BS64" s="295">
        <v>0</v>
      </c>
      <c r="BT64" s="295">
        <v>0</v>
      </c>
      <c r="BU64" s="295">
        <v>0</v>
      </c>
      <c r="BV64" s="295">
        <v>0</v>
      </c>
      <c r="BW64" s="295">
        <v>0</v>
      </c>
      <c r="BX64" s="295">
        <f>SUM(BV64:BW64)</f>
        <v>0</v>
      </c>
      <c r="BY64" s="295">
        <v>1E-4</v>
      </c>
      <c r="BZ64" s="295">
        <v>0</v>
      </c>
      <c r="CA64" s="295">
        <f>SUM(BY64:BZ64)</f>
        <v>1E-4</v>
      </c>
      <c r="CB64" s="295">
        <v>0</v>
      </c>
      <c r="CC64" s="295">
        <v>0</v>
      </c>
      <c r="CD64" s="295">
        <f>SUM(CB64:CC64)</f>
        <v>0</v>
      </c>
      <c r="CE64" s="295">
        <v>0</v>
      </c>
      <c r="CF64" s="295"/>
      <c r="CG64" s="295">
        <f t="shared" si="28"/>
        <v>0</v>
      </c>
      <c r="CH64" s="295">
        <v>1E-4</v>
      </c>
      <c r="CI64" s="295">
        <v>0</v>
      </c>
      <c r="CJ64" s="295">
        <f t="shared" si="29"/>
        <v>1E-4</v>
      </c>
      <c r="CK64" s="299"/>
      <c r="CL64" s="299"/>
      <c r="CM64" s="295">
        <f t="shared" si="30"/>
        <v>0</v>
      </c>
      <c r="CN64" s="299">
        <v>1E-4</v>
      </c>
      <c r="CO64" s="299"/>
      <c r="CP64" s="295">
        <f t="shared" si="31"/>
        <v>1E-4</v>
      </c>
      <c r="CQ64" s="299">
        <v>1E-4</v>
      </c>
      <c r="CR64" s="299"/>
      <c r="CS64" s="295">
        <f t="shared" ref="CS64:CS65" si="46">SUM(CQ64:CR64)</f>
        <v>1E-4</v>
      </c>
    </row>
    <row r="65" spans="1:97" x14ac:dyDescent="0.25">
      <c r="A65" s="73" t="s">
        <v>315</v>
      </c>
      <c r="M65" s="295">
        <v>0</v>
      </c>
      <c r="N65" s="295">
        <v>0</v>
      </c>
      <c r="O65" s="295">
        <v>0</v>
      </c>
      <c r="P65" s="295">
        <v>0</v>
      </c>
      <c r="Q65" s="295">
        <v>0</v>
      </c>
      <c r="R65" s="295">
        <v>1E-4</v>
      </c>
      <c r="S65" s="211">
        <f>R65+Q65</f>
        <v>1E-4</v>
      </c>
      <c r="T65" s="295">
        <v>0</v>
      </c>
      <c r="U65" s="295">
        <v>0</v>
      </c>
      <c r="V65" s="295">
        <v>1E-4</v>
      </c>
      <c r="W65" s="211">
        <f>V65+U65</f>
        <v>1E-4</v>
      </c>
      <c r="X65" s="295">
        <v>0</v>
      </c>
      <c r="Y65" s="295">
        <v>0</v>
      </c>
      <c r="Z65" s="295">
        <v>0</v>
      </c>
      <c r="AA65" s="295">
        <f>SUM(Y65:Z65)</f>
        <v>0</v>
      </c>
      <c r="AB65" s="295"/>
      <c r="AC65" s="295">
        <v>1E-4</v>
      </c>
      <c r="AD65" s="295">
        <v>0</v>
      </c>
      <c r="AE65" s="211">
        <f t="shared" si="13"/>
        <v>1E-4</v>
      </c>
      <c r="AF65" s="295">
        <v>1E-4</v>
      </c>
      <c r="AG65" s="295">
        <v>0</v>
      </c>
      <c r="AH65" s="211">
        <f t="shared" si="14"/>
        <v>1E-4</v>
      </c>
      <c r="AI65" s="295">
        <v>0</v>
      </c>
      <c r="AJ65" s="295">
        <v>0</v>
      </c>
      <c r="AK65" s="211">
        <f t="shared" si="15"/>
        <v>0</v>
      </c>
      <c r="AL65" s="295">
        <v>1E-4</v>
      </c>
      <c r="AM65" s="295">
        <v>0</v>
      </c>
      <c r="AN65" s="211">
        <f t="shared" si="16"/>
        <v>1E-4</v>
      </c>
      <c r="AO65" s="295">
        <v>1E-4</v>
      </c>
      <c r="AP65" s="295">
        <v>0</v>
      </c>
      <c r="AQ65" s="211">
        <f t="shared" si="17"/>
        <v>1E-4</v>
      </c>
      <c r="AR65" s="211">
        <v>0</v>
      </c>
      <c r="AS65" s="211">
        <v>0</v>
      </c>
      <c r="AT65" s="211">
        <v>0</v>
      </c>
      <c r="AU65" s="295">
        <v>1E-4</v>
      </c>
      <c r="AV65" s="295">
        <v>0</v>
      </c>
      <c r="AW65" s="211">
        <f t="shared" si="18"/>
        <v>1E-4</v>
      </c>
      <c r="AX65" s="295">
        <v>2.9999999999999997E-4</v>
      </c>
      <c r="AY65" s="295">
        <v>0</v>
      </c>
      <c r="AZ65" s="211">
        <f>SUM(AX65:AY65)</f>
        <v>2.9999999999999997E-4</v>
      </c>
      <c r="BA65" s="230">
        <v>0</v>
      </c>
      <c r="BB65" s="230">
        <v>0</v>
      </c>
      <c r="BC65" s="230">
        <v>0</v>
      </c>
      <c r="BD65" s="230">
        <v>0</v>
      </c>
      <c r="BE65" s="230">
        <v>0</v>
      </c>
      <c r="BF65" s="230">
        <v>0</v>
      </c>
      <c r="BG65" s="230">
        <v>1E-4</v>
      </c>
      <c r="BH65" s="230">
        <v>0</v>
      </c>
      <c r="BI65" s="230">
        <f>SUM(BG65:BH65)</f>
        <v>1E-4</v>
      </c>
      <c r="BJ65" s="230">
        <v>1E-4</v>
      </c>
      <c r="BK65" s="230">
        <v>0</v>
      </c>
      <c r="BL65" s="230">
        <f>SUM(BJ65:BK65)</f>
        <v>1E-4</v>
      </c>
      <c r="BM65" s="230">
        <v>0</v>
      </c>
      <c r="BN65" s="230">
        <v>0</v>
      </c>
      <c r="BO65" s="230">
        <v>0</v>
      </c>
      <c r="BP65" s="230">
        <v>1E-4</v>
      </c>
      <c r="BQ65" s="230">
        <v>0</v>
      </c>
      <c r="BR65" s="230">
        <f>SUM(BP65:BQ65)</f>
        <v>1E-4</v>
      </c>
      <c r="BS65" s="295">
        <v>0</v>
      </c>
      <c r="BT65" s="295">
        <v>0</v>
      </c>
      <c r="BU65" s="295">
        <v>0</v>
      </c>
      <c r="BV65" s="295">
        <v>0</v>
      </c>
      <c r="BW65" s="295">
        <v>0</v>
      </c>
      <c r="BX65" s="295">
        <f>SUM(BV65:BW65)</f>
        <v>0</v>
      </c>
      <c r="BY65" s="295">
        <v>1E-4</v>
      </c>
      <c r="BZ65" s="295">
        <v>0</v>
      </c>
      <c r="CA65" s="295">
        <f>SUM(BY65:BZ65)</f>
        <v>1E-4</v>
      </c>
      <c r="CB65" s="295">
        <v>0</v>
      </c>
      <c r="CC65" s="295">
        <v>0</v>
      </c>
      <c r="CD65" s="295">
        <f>SUM(CB65:CC65)</f>
        <v>0</v>
      </c>
      <c r="CE65" s="295"/>
      <c r="CF65" s="295"/>
      <c r="CG65" s="295">
        <f t="shared" si="28"/>
        <v>0</v>
      </c>
      <c r="CH65" s="295">
        <v>1E-4</v>
      </c>
      <c r="CI65" s="295">
        <v>0</v>
      </c>
      <c r="CJ65" s="295">
        <f t="shared" si="29"/>
        <v>1E-4</v>
      </c>
      <c r="CK65" s="299"/>
      <c r="CL65" s="299"/>
      <c r="CM65" s="295">
        <f t="shared" si="30"/>
        <v>0</v>
      </c>
      <c r="CN65" s="299">
        <v>1E-4</v>
      </c>
      <c r="CO65" s="299"/>
      <c r="CP65" s="320">
        <f t="shared" si="31"/>
        <v>1E-4</v>
      </c>
      <c r="CQ65" s="299">
        <v>1E-4</v>
      </c>
      <c r="CR65" s="299"/>
      <c r="CS65" s="320">
        <f t="shared" si="46"/>
        <v>1E-4</v>
      </c>
    </row>
    <row r="66" spans="1:97" x14ac:dyDescent="0.25">
      <c r="A66" s="82" t="s">
        <v>129</v>
      </c>
      <c r="M66" s="41">
        <v>0</v>
      </c>
      <c r="N66" s="41">
        <v>141.30779999999999</v>
      </c>
      <c r="O66" s="41">
        <v>141.30779999999999</v>
      </c>
      <c r="P66" s="41">
        <v>0</v>
      </c>
      <c r="Q66" s="41">
        <v>0</v>
      </c>
      <c r="R66" s="41">
        <v>145.99280000000002</v>
      </c>
      <c r="S66" s="41">
        <v>145.99280000000002</v>
      </c>
      <c r="T66" s="41">
        <v>57.409799999999997</v>
      </c>
      <c r="U66" s="41">
        <v>0</v>
      </c>
      <c r="V66" s="41">
        <v>135.70670000000001</v>
      </c>
      <c r="W66" s="41">
        <v>135.70670000000001</v>
      </c>
      <c r="X66" s="41">
        <v>82.781800000000004</v>
      </c>
      <c r="Y66" s="41">
        <f>SUM(Y17:Y65)</f>
        <v>0</v>
      </c>
      <c r="Z66" s="41">
        <f>SUM(Z17:Z65)</f>
        <v>135.863</v>
      </c>
      <c r="AA66" s="41">
        <f>SUM(AA17:AA65)</f>
        <v>135.863</v>
      </c>
      <c r="AB66" s="41"/>
      <c r="AC66" s="53">
        <f t="shared" ref="AC66:CN66" si="47">SUM(AC17:AC65)</f>
        <v>93.691600000000022</v>
      </c>
      <c r="AD66" s="53">
        <f t="shared" si="47"/>
        <v>53.181899999999999</v>
      </c>
      <c r="AE66" s="53">
        <f t="shared" si="47"/>
        <v>146.87350000000004</v>
      </c>
      <c r="AF66" s="53">
        <f t="shared" si="47"/>
        <v>68.158400000000015</v>
      </c>
      <c r="AG66" s="53">
        <f t="shared" si="47"/>
        <v>57.44680000000001</v>
      </c>
      <c r="AH66" s="53">
        <f t="shared" si="47"/>
        <v>125.60520000000002</v>
      </c>
      <c r="AI66" s="53">
        <f t="shared" si="47"/>
        <v>59.567999999999998</v>
      </c>
      <c r="AJ66" s="53">
        <f t="shared" si="47"/>
        <v>55.356400000000001</v>
      </c>
      <c r="AK66" s="53">
        <f t="shared" si="47"/>
        <v>114.92439999999999</v>
      </c>
      <c r="AL66" s="53">
        <f t="shared" si="47"/>
        <v>92.433600000000013</v>
      </c>
      <c r="AM66" s="53">
        <f t="shared" si="47"/>
        <v>53.171100000000024</v>
      </c>
      <c r="AN66" s="53">
        <f t="shared" si="47"/>
        <v>145.60470000000004</v>
      </c>
      <c r="AO66" s="53">
        <f t="shared" si="47"/>
        <v>53.030300000000011</v>
      </c>
      <c r="AP66" s="53">
        <f t="shared" si="47"/>
        <v>60.001400000000011</v>
      </c>
      <c r="AQ66" s="53">
        <f t="shared" si="47"/>
        <v>113.03170000000003</v>
      </c>
      <c r="AR66" s="53">
        <f t="shared" si="47"/>
        <v>99.296799999999976</v>
      </c>
      <c r="AS66" s="53">
        <f t="shared" si="47"/>
        <v>0.28870000000000001</v>
      </c>
      <c r="AT66" s="53">
        <f t="shared" si="47"/>
        <v>99.585499999999982</v>
      </c>
      <c r="AU66" s="53">
        <f t="shared" si="47"/>
        <v>83.951300000000018</v>
      </c>
      <c r="AV66" s="53">
        <f t="shared" si="47"/>
        <v>33.205200000000012</v>
      </c>
      <c r="AW66" s="53">
        <f t="shared" si="47"/>
        <v>117.15650000000004</v>
      </c>
      <c r="AX66" s="53">
        <f t="shared" si="47"/>
        <v>81.20150000000001</v>
      </c>
      <c r="AY66" s="53">
        <f t="shared" si="47"/>
        <v>55.850500000000011</v>
      </c>
      <c r="AZ66" s="53">
        <f t="shared" si="47"/>
        <v>137.05200000000005</v>
      </c>
      <c r="BA66" s="53">
        <f t="shared" si="47"/>
        <v>111.85100000000003</v>
      </c>
      <c r="BB66" s="53">
        <f t="shared" si="47"/>
        <v>0.50039999999999996</v>
      </c>
      <c r="BC66" s="53">
        <f t="shared" si="47"/>
        <v>112.35140000000003</v>
      </c>
      <c r="BD66" s="53">
        <f t="shared" si="47"/>
        <v>50.503099999999996</v>
      </c>
      <c r="BE66" s="53">
        <f t="shared" si="47"/>
        <v>54.995699999999999</v>
      </c>
      <c r="BF66" s="53">
        <f t="shared" si="47"/>
        <v>105.49880000000002</v>
      </c>
      <c r="BG66" s="53">
        <f t="shared" si="47"/>
        <v>57.752400000000009</v>
      </c>
      <c r="BH66" s="53">
        <f t="shared" si="47"/>
        <v>50.500500000000017</v>
      </c>
      <c r="BI66" s="53">
        <f t="shared" si="47"/>
        <v>108.25290000000007</v>
      </c>
      <c r="BJ66" s="53">
        <f t="shared" si="47"/>
        <v>63.852200000000003</v>
      </c>
      <c r="BK66" s="53">
        <f t="shared" si="47"/>
        <v>72.75800000000001</v>
      </c>
      <c r="BL66" s="53">
        <f t="shared" si="47"/>
        <v>136.61020000000005</v>
      </c>
      <c r="BM66" s="53">
        <f t="shared" si="47"/>
        <v>63.951499999999996</v>
      </c>
      <c r="BN66" s="53">
        <f t="shared" si="47"/>
        <v>56.467500000000001</v>
      </c>
      <c r="BO66" s="53">
        <f t="shared" si="47"/>
        <v>120.41900000000001</v>
      </c>
      <c r="BP66" s="53">
        <f t="shared" si="47"/>
        <v>63.469500000000011</v>
      </c>
      <c r="BQ66" s="53">
        <f t="shared" si="47"/>
        <v>50.036000000000008</v>
      </c>
      <c r="BR66" s="53">
        <f t="shared" si="47"/>
        <v>113.50550000000005</v>
      </c>
      <c r="BS66" s="53">
        <f t="shared" si="47"/>
        <v>69.7804</v>
      </c>
      <c r="BT66" s="53">
        <f t="shared" si="47"/>
        <v>39.308</v>
      </c>
      <c r="BU66" s="53">
        <f t="shared" si="47"/>
        <v>109.08840000000001</v>
      </c>
      <c r="BV66" s="53">
        <f t="shared" si="47"/>
        <v>67.000500000000002</v>
      </c>
      <c r="BW66" s="53">
        <f t="shared" si="47"/>
        <v>40.426500000000004</v>
      </c>
      <c r="BX66" s="53">
        <f t="shared" si="47"/>
        <v>107.42699999999999</v>
      </c>
      <c r="BY66" s="53">
        <f t="shared" si="47"/>
        <v>76.352400000000003</v>
      </c>
      <c r="BZ66" s="53">
        <f t="shared" si="47"/>
        <v>67.920299999999997</v>
      </c>
      <c r="CA66" s="53">
        <f t="shared" si="47"/>
        <v>144.27270000000004</v>
      </c>
      <c r="CB66" s="53">
        <f t="shared" si="47"/>
        <v>111.75390000000002</v>
      </c>
      <c r="CC66" s="53">
        <f t="shared" si="47"/>
        <v>66.58</v>
      </c>
      <c r="CD66" s="53">
        <f t="shared" si="47"/>
        <v>178.33390000000003</v>
      </c>
      <c r="CE66" s="53">
        <f>SUM(CE17:CE65)</f>
        <v>106.5325</v>
      </c>
      <c r="CF66" s="53">
        <f t="shared" si="47"/>
        <v>70.459999999999994</v>
      </c>
      <c r="CG66" s="53">
        <f t="shared" si="47"/>
        <v>176.99250000000001</v>
      </c>
      <c r="CH66" s="53">
        <f t="shared" si="47"/>
        <v>133.90090000000004</v>
      </c>
      <c r="CI66" s="53">
        <f t="shared" si="47"/>
        <v>59.158300000000018</v>
      </c>
      <c r="CJ66" s="53">
        <f t="shared" si="47"/>
        <v>193.05920000000003</v>
      </c>
      <c r="CK66" s="53">
        <f t="shared" si="47"/>
        <v>169.91910000000001</v>
      </c>
      <c r="CL66" s="53">
        <f t="shared" si="47"/>
        <v>52</v>
      </c>
      <c r="CM66" s="53">
        <f t="shared" si="47"/>
        <v>221.91909999999999</v>
      </c>
      <c r="CN66" s="322">
        <f t="shared" si="47"/>
        <v>186.16170000000002</v>
      </c>
      <c r="CO66" s="53">
        <f>SUM(CO17:CO65)</f>
        <v>49.500599999999999</v>
      </c>
      <c r="CP66" s="53">
        <f>SUM(CN66:CO66)</f>
        <v>235.66230000000002</v>
      </c>
      <c r="CQ66" s="322">
        <f t="shared" ref="CQ66" si="48">SUM(CQ17:CQ65)</f>
        <v>196.44730000000004</v>
      </c>
      <c r="CR66" s="53">
        <f>SUM(CR17:CR65)</f>
        <v>49.500599999999999</v>
      </c>
      <c r="CS66" s="53">
        <f>SUM(CQ66:CR66)</f>
        <v>245.94790000000003</v>
      </c>
    </row>
    <row r="67" spans="1:97" s="27" customFormat="1" ht="15" x14ac:dyDescent="0.25">
      <c r="A67" s="323" t="s">
        <v>207</v>
      </c>
      <c r="M67" s="41">
        <v>0</v>
      </c>
      <c r="N67" s="41">
        <v>269.03250000000003</v>
      </c>
      <c r="O67" s="41">
        <v>269.03250000000003</v>
      </c>
      <c r="P67" s="41"/>
      <c r="Q67" s="41">
        <v>0</v>
      </c>
      <c r="R67" s="41">
        <v>332.90960000000001</v>
      </c>
      <c r="S67" s="41">
        <v>332.90960000000001</v>
      </c>
      <c r="T67" s="41">
        <v>184.99189999999999</v>
      </c>
      <c r="U67" s="41">
        <v>0</v>
      </c>
      <c r="V67" s="41">
        <v>321.72949999999997</v>
      </c>
      <c r="W67" s="41">
        <v>321.72949999999997</v>
      </c>
      <c r="X67" s="41">
        <v>232.5873</v>
      </c>
      <c r="Y67" s="41">
        <v>0</v>
      </c>
      <c r="Z67" s="41">
        <v>303.279</v>
      </c>
      <c r="AA67" s="41">
        <f>SUM(Y67:Z67)</f>
        <v>303.279</v>
      </c>
      <c r="AB67" s="41"/>
      <c r="AC67" s="53">
        <v>118.4105</v>
      </c>
      <c r="AD67" s="53">
        <v>194.65440000000001</v>
      </c>
      <c r="AE67" s="55">
        <f>SUM(AC67:AD67)</f>
        <v>313.06490000000002</v>
      </c>
      <c r="AF67" s="54">
        <v>99.319800000000001</v>
      </c>
      <c r="AG67" s="54">
        <v>198.79239999999999</v>
      </c>
      <c r="AH67" s="54">
        <f>SUM(AF67:AG67)</f>
        <v>298.11219999999997</v>
      </c>
      <c r="AI67" s="54">
        <v>83.491799999999998</v>
      </c>
      <c r="AJ67" s="54">
        <v>193.94990000000001</v>
      </c>
      <c r="AK67" s="54">
        <f>SUM(AI67:AJ67)</f>
        <v>277.44170000000003</v>
      </c>
      <c r="AL67" s="54">
        <v>125.13290000000001</v>
      </c>
      <c r="AM67" s="54">
        <v>210.1491</v>
      </c>
      <c r="AN67" s="54">
        <f>SUM(AL67:AM67)</f>
        <v>335.28200000000004</v>
      </c>
      <c r="AO67" s="54">
        <v>86.819800000000001</v>
      </c>
      <c r="AP67" s="54">
        <v>216.9864</v>
      </c>
      <c r="AQ67" s="54">
        <f>SUM(AO67:AP67)</f>
        <v>303.80619999999999</v>
      </c>
      <c r="AR67" s="54">
        <v>66.947999999999993</v>
      </c>
      <c r="AS67" s="54">
        <v>214.77869999999999</v>
      </c>
      <c r="AT67" s="54">
        <f>SUM(AR67:AS67)</f>
        <v>281.72669999999999</v>
      </c>
      <c r="AU67" s="54">
        <v>116.9041</v>
      </c>
      <c r="AV67" s="54">
        <v>179.7567</v>
      </c>
      <c r="AW67" s="54">
        <f>SUM(AU67:AV67)</f>
        <v>296.66079999999999</v>
      </c>
      <c r="AX67" s="54">
        <v>119.8062</v>
      </c>
      <c r="AY67" s="54">
        <v>162.85409999999999</v>
      </c>
      <c r="AZ67" s="54">
        <f>SUM(AX67:AY67)</f>
        <v>282.66030000000001</v>
      </c>
      <c r="BA67" s="54">
        <v>94.133369999999999</v>
      </c>
      <c r="BB67" s="54">
        <v>159.1267</v>
      </c>
      <c r="BC67" s="54">
        <f>SUM(BA67:BB67)</f>
        <v>253.26006999999998</v>
      </c>
      <c r="BD67" s="54">
        <v>82.641099999999994</v>
      </c>
      <c r="BE67" s="54">
        <v>139.99100000000001</v>
      </c>
      <c r="BF67" s="54">
        <f>SUM(BD67:BE67)</f>
        <v>222.63210000000001</v>
      </c>
      <c r="BG67" s="54">
        <v>80.294200000000004</v>
      </c>
      <c r="BH67" s="54">
        <v>167.08600000000001</v>
      </c>
      <c r="BI67" s="54">
        <f>SUM(BG67:BH67)</f>
        <v>247.3802</v>
      </c>
      <c r="BJ67" s="58">
        <v>92.415199999999999</v>
      </c>
      <c r="BK67" s="58">
        <v>181.3049</v>
      </c>
      <c r="BL67" s="58">
        <f>SUM(BJ67:BK67)</f>
        <v>273.7201</v>
      </c>
      <c r="BM67" s="53">
        <v>72.924099999999996</v>
      </c>
      <c r="BN67" s="53">
        <v>180.31399999999999</v>
      </c>
      <c r="BO67" s="53">
        <f>SUM(BM67:BN67)</f>
        <v>253.23809999999997</v>
      </c>
      <c r="BP67" s="53">
        <v>91.203800000000001</v>
      </c>
      <c r="BQ67" s="53">
        <v>164.61779999999999</v>
      </c>
      <c r="BR67" s="53">
        <f>SUM(BP67:BQ67)</f>
        <v>255.82159999999999</v>
      </c>
      <c r="BS67" s="53">
        <v>99.001499999999993</v>
      </c>
      <c r="BT67" s="53">
        <v>151.6859</v>
      </c>
      <c r="BU67" s="53">
        <f>SUM(BS67:BT67)</f>
        <v>250.6874</v>
      </c>
      <c r="BV67" s="53">
        <v>92.907799999999995</v>
      </c>
      <c r="BW67" s="53">
        <v>94.572000000000003</v>
      </c>
      <c r="BX67" s="53">
        <f>SUM(BV67:BW67)</f>
        <v>187.47980000000001</v>
      </c>
      <c r="BY67" s="53">
        <v>134.6046</v>
      </c>
      <c r="BZ67" s="53">
        <v>205.5436</v>
      </c>
      <c r="CA67" s="53">
        <f>SUM(BY67:BZ67)</f>
        <v>340.14819999999997</v>
      </c>
      <c r="CB67" s="53">
        <v>312.05070000000001</v>
      </c>
      <c r="CC67" s="53">
        <v>323.99869999999999</v>
      </c>
      <c r="CD67" s="53">
        <f>SUM(CB67:CC67)</f>
        <v>636.04939999999999</v>
      </c>
      <c r="CE67" s="53">
        <v>247.40369999999999</v>
      </c>
      <c r="CF67" s="53">
        <v>311.17880000000002</v>
      </c>
      <c r="CG67" s="53">
        <f>SUM(CE67:CF67)</f>
        <v>558.58249999999998</v>
      </c>
      <c r="CH67" s="53">
        <v>502.41269999999997</v>
      </c>
      <c r="CI67" s="53">
        <v>264.45800000000003</v>
      </c>
      <c r="CJ67" s="53">
        <f>SUM(CH67:CI67)</f>
        <v>766.87069999999994</v>
      </c>
      <c r="CK67" s="58">
        <v>522.97559999999999</v>
      </c>
      <c r="CL67" s="58">
        <v>228.97399999999999</v>
      </c>
      <c r="CM67" s="58">
        <f>SUM(CK67:CL67)</f>
        <v>751.94959999999992</v>
      </c>
      <c r="CN67" s="324">
        <v>526.14599999999996</v>
      </c>
      <c r="CO67" s="58">
        <v>266.16419999999999</v>
      </c>
      <c r="CP67" s="58">
        <f>SUM(CN67:CO67)</f>
        <v>792.3101999999999</v>
      </c>
      <c r="CQ67" s="324">
        <v>563.43190000000004</v>
      </c>
      <c r="CR67" s="58">
        <v>266.16419999999999</v>
      </c>
      <c r="CS67" s="58">
        <f>SUM(CQ67:CR67)</f>
        <v>829.59609999999998</v>
      </c>
    </row>
    <row r="68" spans="1:97" x14ac:dyDescent="0.25">
      <c r="A68" s="42"/>
      <c r="AE68" s="27"/>
      <c r="AF68" s="295"/>
      <c r="AG68" s="295"/>
      <c r="AH68" s="211"/>
      <c r="AI68" s="295"/>
      <c r="AJ68" s="295"/>
      <c r="AK68" s="211"/>
      <c r="AL68" s="295"/>
      <c r="AM68" s="295"/>
      <c r="AN68" s="211"/>
      <c r="AO68" s="295"/>
      <c r="AP68" s="295"/>
      <c r="AQ68" s="211"/>
      <c r="AR68" s="211"/>
      <c r="AS68" s="211"/>
      <c r="AT68" s="211"/>
      <c r="AU68" s="295"/>
      <c r="AV68" s="295"/>
      <c r="AW68" s="211"/>
      <c r="AX68" s="295"/>
      <c r="AY68" s="295"/>
      <c r="AZ68" s="211"/>
      <c r="CB68" s="299"/>
      <c r="CC68" s="299"/>
      <c r="CD68" s="299"/>
      <c r="CE68" s="299"/>
      <c r="CF68" s="299"/>
      <c r="CG68" s="299"/>
      <c r="CH68" s="299"/>
      <c r="CI68" s="299"/>
      <c r="CJ68" s="299"/>
      <c r="CK68" s="321"/>
      <c r="CL68" s="299"/>
      <c r="CM68" s="299"/>
      <c r="CN68" s="325"/>
      <c r="CO68" s="299"/>
      <c r="CP68" s="321"/>
      <c r="CQ68" s="325"/>
      <c r="CR68" s="299"/>
      <c r="CS68" s="321"/>
    </row>
    <row r="69" spans="1:97" x14ac:dyDescent="0.25">
      <c r="A69" s="97" t="s">
        <v>273</v>
      </c>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CB69" s="299"/>
      <c r="CC69" s="299"/>
      <c r="CD69" s="299"/>
      <c r="CE69" s="299"/>
      <c r="CF69" s="299"/>
      <c r="CG69" s="299"/>
      <c r="CH69" s="299"/>
      <c r="CI69" s="299"/>
      <c r="CJ69" s="299"/>
      <c r="CK69" s="321"/>
      <c r="CL69" s="299"/>
      <c r="CM69" s="299"/>
      <c r="CN69" s="325"/>
      <c r="CO69" s="299"/>
      <c r="CP69" s="321"/>
      <c r="CQ69" s="325"/>
      <c r="CR69" s="299"/>
      <c r="CS69" s="321"/>
    </row>
    <row r="70" spans="1:97" x14ac:dyDescent="0.25">
      <c r="A70" s="308" t="s">
        <v>102</v>
      </c>
      <c r="AE70" s="27"/>
      <c r="AF70" s="295"/>
      <c r="AG70" s="295"/>
      <c r="AH70" s="211"/>
      <c r="AI70" s="295"/>
      <c r="AJ70" s="295"/>
      <c r="AK70" s="211"/>
      <c r="AL70" s="295"/>
      <c r="AM70" s="295"/>
      <c r="AN70" s="211"/>
      <c r="AO70" s="295"/>
      <c r="AP70" s="295"/>
      <c r="AQ70" s="211"/>
      <c r="AR70" s="211"/>
      <c r="AS70" s="211"/>
      <c r="AT70" s="211"/>
      <c r="AU70" s="295"/>
      <c r="AV70" s="295"/>
      <c r="AW70" s="211"/>
      <c r="AX70" s="295"/>
      <c r="AY70" s="295"/>
      <c r="AZ70" s="211"/>
      <c r="CB70" s="299"/>
      <c r="CC70" s="299"/>
      <c r="CD70" s="299"/>
      <c r="CE70" s="299"/>
      <c r="CF70" s="299"/>
      <c r="CG70" s="299"/>
      <c r="CH70" s="299"/>
      <c r="CI70" s="299"/>
      <c r="CJ70" s="299"/>
      <c r="CK70" s="321"/>
      <c r="CL70" s="299"/>
      <c r="CM70" s="299"/>
      <c r="CN70" s="325"/>
      <c r="CO70" s="299"/>
      <c r="CP70" s="321"/>
      <c r="CQ70" s="325"/>
      <c r="CR70" s="299"/>
      <c r="CS70" s="321"/>
    </row>
    <row r="71" spans="1:97" x14ac:dyDescent="0.25">
      <c r="A71" s="84" t="s">
        <v>302</v>
      </c>
      <c r="B71" s="43"/>
      <c r="C71" s="43"/>
      <c r="D71" s="43"/>
      <c r="E71" s="43"/>
      <c r="F71" s="43"/>
      <c r="G71" s="43"/>
      <c r="H71" s="43"/>
      <c r="I71" s="43"/>
      <c r="J71" s="43"/>
      <c r="K71" s="43"/>
      <c r="L71" s="43"/>
      <c r="M71" s="44">
        <v>0</v>
      </c>
      <c r="N71" s="44">
        <v>4.9951999999999996</v>
      </c>
      <c r="O71" s="44">
        <v>4.9951999999999996</v>
      </c>
      <c r="P71" s="44"/>
      <c r="Q71" s="44">
        <v>0</v>
      </c>
      <c r="R71" s="44">
        <v>5.0750999999999999</v>
      </c>
      <c r="S71" s="44">
        <v>5.0750999999999999</v>
      </c>
      <c r="T71" s="44">
        <v>0</v>
      </c>
      <c r="U71" s="44">
        <v>0</v>
      </c>
      <c r="V71" s="44">
        <v>5.0750999999999999</v>
      </c>
      <c r="W71" s="44">
        <v>5.0750999999999999</v>
      </c>
      <c r="X71" s="51">
        <v>0</v>
      </c>
      <c r="Y71" s="48"/>
      <c r="Z71" s="48"/>
      <c r="AA71" s="48"/>
      <c r="AB71" s="48"/>
      <c r="AC71" s="48"/>
      <c r="AD71" s="48"/>
      <c r="AE71" s="48"/>
      <c r="AF71" s="295"/>
      <c r="AG71" s="295"/>
      <c r="AH71" s="211"/>
      <c r="AI71" s="295"/>
      <c r="AJ71" s="295"/>
      <c r="AK71" s="211"/>
      <c r="AL71" s="295"/>
      <c r="AM71" s="295"/>
      <c r="AN71" s="211"/>
      <c r="AO71" s="295"/>
      <c r="AP71" s="295"/>
      <c r="AQ71" s="211"/>
      <c r="AR71" s="211"/>
      <c r="AS71" s="211"/>
      <c r="AT71" s="211"/>
      <c r="AU71" s="295"/>
      <c r="AV71" s="295"/>
      <c r="AW71" s="211"/>
      <c r="AX71" s="295"/>
      <c r="AY71" s="295"/>
      <c r="AZ71" s="211"/>
      <c r="CB71" s="299"/>
      <c r="CC71" s="299"/>
      <c r="CD71" s="299"/>
      <c r="CE71" s="299"/>
      <c r="CF71" s="299"/>
      <c r="CG71" s="299"/>
      <c r="CH71" s="299"/>
      <c r="CI71" s="299"/>
      <c r="CJ71" s="299"/>
      <c r="CK71" s="321"/>
      <c r="CL71" s="299"/>
      <c r="CM71" s="299"/>
      <c r="CN71" s="325"/>
      <c r="CO71" s="299"/>
      <c r="CP71" s="321"/>
      <c r="CQ71" s="325"/>
      <c r="CR71" s="299"/>
      <c r="CS71" s="321"/>
    </row>
    <row r="72" spans="1:97" x14ac:dyDescent="0.25">
      <c r="A72" s="88" t="s">
        <v>140</v>
      </c>
      <c r="B72" s="43"/>
      <c r="C72" s="43"/>
      <c r="D72" s="43"/>
      <c r="E72" s="43"/>
      <c r="F72" s="43"/>
      <c r="G72" s="43"/>
      <c r="H72" s="43"/>
      <c r="I72" s="43"/>
      <c r="J72" s="43"/>
      <c r="K72" s="43"/>
      <c r="L72" s="43"/>
      <c r="M72" s="326"/>
      <c r="N72" s="326"/>
      <c r="O72" s="326"/>
      <c r="P72" s="326"/>
      <c r="Q72" s="326"/>
      <c r="R72" s="326"/>
      <c r="S72" s="326"/>
      <c r="T72" s="326"/>
      <c r="U72" s="326"/>
      <c r="V72" s="326"/>
      <c r="W72" s="326"/>
      <c r="X72" s="326"/>
      <c r="Y72" s="319">
        <v>0</v>
      </c>
      <c r="Z72" s="319">
        <v>0</v>
      </c>
      <c r="AA72" s="48">
        <f>SUM(Y72:Z72)</f>
        <v>0</v>
      </c>
      <c r="AB72" s="48"/>
      <c r="AC72" s="319">
        <v>0</v>
      </c>
      <c r="AD72" s="319">
        <v>0</v>
      </c>
      <c r="AE72" s="48">
        <f>SUM(AC72:AD72)</f>
        <v>0</v>
      </c>
      <c r="AF72" s="295">
        <v>0</v>
      </c>
      <c r="AG72" s="295">
        <v>0</v>
      </c>
      <c r="AH72" s="211">
        <f>SUM(AF72:AG72)</f>
        <v>0</v>
      </c>
      <c r="AI72" s="295">
        <v>0</v>
      </c>
      <c r="AJ72" s="295">
        <v>0</v>
      </c>
      <c r="AK72" s="211">
        <f>SUM(AI72:AJ72)</f>
        <v>0</v>
      </c>
      <c r="AL72" s="295">
        <v>0</v>
      </c>
      <c r="AM72" s="295">
        <v>0</v>
      </c>
      <c r="AN72" s="211">
        <f>SUM(AL72:AM72)</f>
        <v>0</v>
      </c>
      <c r="AO72" s="295">
        <v>0</v>
      </c>
      <c r="AP72" s="295">
        <v>0</v>
      </c>
      <c r="AQ72" s="211">
        <f>SUM(AO72:AP72)</f>
        <v>0</v>
      </c>
      <c r="AR72" s="211">
        <v>0</v>
      </c>
      <c r="AS72" s="211">
        <v>0</v>
      </c>
      <c r="AT72" s="211">
        <v>0</v>
      </c>
      <c r="AU72" s="295">
        <v>0</v>
      </c>
      <c r="AV72" s="295">
        <v>0</v>
      </c>
      <c r="AW72" s="211">
        <f>SUM(AU72:AV72)</f>
        <v>0</v>
      </c>
      <c r="AX72" s="295">
        <v>0</v>
      </c>
      <c r="AY72" s="295">
        <v>0</v>
      </c>
      <c r="AZ72" s="211">
        <f>SUM(AX72:AY72)</f>
        <v>0</v>
      </c>
      <c r="BA72" s="295">
        <v>0</v>
      </c>
      <c r="BB72" s="295">
        <v>0</v>
      </c>
      <c r="BC72" s="295">
        <v>0</v>
      </c>
      <c r="BD72" s="295">
        <v>0</v>
      </c>
      <c r="BE72" s="295">
        <v>0</v>
      </c>
      <c r="BF72" s="295">
        <v>0</v>
      </c>
      <c r="BG72" s="295">
        <v>0</v>
      </c>
      <c r="BH72" s="295">
        <v>0</v>
      </c>
      <c r="BI72" s="327">
        <v>0</v>
      </c>
      <c r="BJ72" s="299">
        <v>0</v>
      </c>
      <c r="BK72" s="299">
        <v>0</v>
      </c>
      <c r="BL72" s="299">
        <v>0</v>
      </c>
      <c r="BM72" s="328"/>
      <c r="BN72" s="328"/>
      <c r="BO72" s="328"/>
      <c r="BP72" s="328">
        <v>0</v>
      </c>
      <c r="BQ72" s="328">
        <v>0</v>
      </c>
      <c r="BR72" s="328">
        <v>0</v>
      </c>
      <c r="BS72" s="328"/>
      <c r="BT72" s="328"/>
      <c r="BU72" s="328"/>
      <c r="BV72" s="328"/>
      <c r="BW72" s="328"/>
      <c r="BX72" s="328"/>
      <c r="BY72" s="328"/>
      <c r="BZ72" s="328"/>
      <c r="CA72" s="328"/>
      <c r="CB72" s="328"/>
      <c r="CC72" s="328"/>
      <c r="CD72" s="328"/>
      <c r="CE72" s="328"/>
      <c r="CF72" s="328"/>
      <c r="CG72" s="328"/>
      <c r="CH72" s="328"/>
      <c r="CI72" s="328"/>
      <c r="CJ72" s="328"/>
      <c r="CK72" s="328"/>
      <c r="CL72" s="328"/>
      <c r="CM72" s="328"/>
      <c r="CN72" s="329"/>
      <c r="CO72" s="328"/>
      <c r="CP72" s="328"/>
      <c r="CQ72" s="329"/>
      <c r="CR72" s="328"/>
      <c r="CS72" s="328"/>
    </row>
    <row r="73" spans="1:97" s="132" customFormat="1" x14ac:dyDescent="0.25">
      <c r="A73" s="88" t="s">
        <v>231</v>
      </c>
      <c r="B73" s="130"/>
      <c r="C73" s="130"/>
      <c r="D73" s="130"/>
      <c r="E73" s="130"/>
      <c r="F73" s="130"/>
      <c r="G73" s="130"/>
      <c r="H73" s="130"/>
      <c r="I73" s="130"/>
      <c r="J73" s="130"/>
      <c r="K73" s="130"/>
      <c r="L73" s="130"/>
      <c r="M73" s="330"/>
      <c r="N73" s="330"/>
      <c r="O73" s="330"/>
      <c r="P73" s="330"/>
      <c r="Q73" s="330"/>
      <c r="R73" s="330"/>
      <c r="S73" s="330"/>
      <c r="T73" s="330"/>
      <c r="U73" s="330"/>
      <c r="V73" s="330"/>
      <c r="W73" s="330"/>
      <c r="X73" s="330"/>
      <c r="Y73" s="319">
        <f>0-Y72</f>
        <v>0</v>
      </c>
      <c r="Z73" s="319">
        <f>3.5056-Z72</f>
        <v>3.5055999999999998</v>
      </c>
      <c r="AA73" s="48">
        <f>SUM(Y73:Z73)</f>
        <v>3.5055999999999998</v>
      </c>
      <c r="AB73" s="48"/>
      <c r="AC73" s="319">
        <f>6-AC72</f>
        <v>6</v>
      </c>
      <c r="AD73" s="319">
        <f>0-AD72</f>
        <v>0</v>
      </c>
      <c r="AE73" s="48">
        <f>SUM(AC73:AD73)</f>
        <v>6</v>
      </c>
      <c r="AF73" s="319">
        <f>3.0023-AF72</f>
        <v>3.0023</v>
      </c>
      <c r="AG73" s="319">
        <f>1.4977-AG72</f>
        <v>1.4977</v>
      </c>
      <c r="AH73" s="48">
        <f>SUM(AF73:AG73)</f>
        <v>4.5</v>
      </c>
      <c r="AI73" s="319">
        <v>2.7122000000000002</v>
      </c>
      <c r="AJ73" s="319">
        <v>0.8982</v>
      </c>
      <c r="AK73" s="48">
        <f>SUM(AI73:AJ73)</f>
        <v>3.6104000000000003</v>
      </c>
      <c r="AL73" s="319">
        <f>3.96-AL72</f>
        <v>3.96</v>
      </c>
      <c r="AM73" s="319">
        <f>2.64-AM72</f>
        <v>2.64</v>
      </c>
      <c r="AN73" s="48">
        <f>SUM(AL73:AM73)</f>
        <v>6.6</v>
      </c>
      <c r="AO73" s="319">
        <v>1.2</v>
      </c>
      <c r="AP73" s="319">
        <v>0.8</v>
      </c>
      <c r="AQ73" s="48">
        <f>SUM(AO73:AP73)</f>
        <v>2</v>
      </c>
      <c r="AR73" s="48">
        <v>1.1649</v>
      </c>
      <c r="AS73" s="48">
        <v>0</v>
      </c>
      <c r="AT73" s="48">
        <f>SUM(AR73:AS73)</f>
        <v>1.1649</v>
      </c>
      <c r="AU73" s="319">
        <v>3.96</v>
      </c>
      <c r="AV73" s="319">
        <v>2.64</v>
      </c>
      <c r="AW73" s="48">
        <f>SUM(AU73:AV73)</f>
        <v>6.6</v>
      </c>
      <c r="AX73" s="319">
        <v>3.96</v>
      </c>
      <c r="AY73" s="319">
        <v>2.64</v>
      </c>
      <c r="AZ73" s="48">
        <f>SUM(AX73:AY73)</f>
        <v>6.6</v>
      </c>
      <c r="BA73" s="331">
        <v>0.6</v>
      </c>
      <c r="BB73" s="331">
        <v>0.4</v>
      </c>
      <c r="BC73" s="131">
        <f>SUM(BA73:BB73)</f>
        <v>1</v>
      </c>
      <c r="BD73" s="131">
        <v>0.38490000000000002</v>
      </c>
      <c r="BE73" s="131">
        <v>0.22450000000000001</v>
      </c>
      <c r="BF73" s="131">
        <f>SUM(BD73:BE73)</f>
        <v>0.60940000000000005</v>
      </c>
      <c r="BG73" s="331">
        <v>0.73</v>
      </c>
      <c r="BH73" s="331">
        <v>0.54</v>
      </c>
      <c r="BI73" s="131">
        <f>SUM(BG73:BH73)</f>
        <v>1.27</v>
      </c>
      <c r="BJ73" s="332">
        <v>0.03</v>
      </c>
      <c r="BK73" s="332">
        <v>1E-4</v>
      </c>
      <c r="BL73" s="332">
        <f>SUM(BJ73:BK73)</f>
        <v>3.0099999999999998E-2</v>
      </c>
      <c r="BM73" s="328"/>
      <c r="BN73" s="328"/>
      <c r="BO73" s="328"/>
      <c r="BP73" s="328">
        <v>1E-4</v>
      </c>
      <c r="BQ73" s="328">
        <v>1E-4</v>
      </c>
      <c r="BR73" s="328">
        <f>SUM(BP73:BQ73)</f>
        <v>2.0000000000000001E-4</v>
      </c>
      <c r="BS73" s="328"/>
      <c r="BT73" s="328"/>
      <c r="BU73" s="328"/>
      <c r="BV73" s="328"/>
      <c r="BW73" s="328"/>
      <c r="BX73" s="328"/>
      <c r="BY73" s="328"/>
      <c r="BZ73" s="328"/>
      <c r="CA73" s="328"/>
      <c r="CB73" s="328"/>
      <c r="CC73" s="328"/>
      <c r="CD73" s="328"/>
      <c r="CE73" s="328"/>
      <c r="CF73" s="328"/>
      <c r="CG73" s="328"/>
      <c r="CH73" s="328"/>
      <c r="CI73" s="328"/>
      <c r="CJ73" s="328"/>
      <c r="CK73" s="328"/>
      <c r="CL73" s="328"/>
      <c r="CM73" s="328"/>
      <c r="CN73" s="329"/>
      <c r="CO73" s="328"/>
      <c r="CP73" s="328"/>
      <c r="CQ73" s="329"/>
      <c r="CR73" s="328"/>
      <c r="CS73" s="328"/>
    </row>
    <row r="74" spans="1:97" x14ac:dyDescent="0.25">
      <c r="A74" s="309" t="s">
        <v>109</v>
      </c>
      <c r="Y74" s="299"/>
      <c r="Z74" s="299"/>
      <c r="AA74" s="299"/>
      <c r="AB74" s="299"/>
      <c r="AC74" s="299"/>
      <c r="AD74" s="299"/>
      <c r="AE74" s="48"/>
      <c r="AF74" s="295"/>
      <c r="AG74" s="295"/>
      <c r="AH74" s="211"/>
      <c r="AI74" s="295"/>
      <c r="AJ74" s="295"/>
      <c r="AK74" s="211"/>
      <c r="AL74" s="295"/>
      <c r="AM74" s="295"/>
      <c r="AN74" s="211"/>
      <c r="AO74" s="295"/>
      <c r="AP74" s="295"/>
      <c r="AQ74" s="211"/>
      <c r="AR74" s="211"/>
      <c r="AS74" s="211"/>
      <c r="AT74" s="211"/>
      <c r="AU74" s="295"/>
      <c r="AV74" s="295"/>
      <c r="AW74" s="211"/>
      <c r="AX74" s="295"/>
      <c r="AY74" s="295"/>
      <c r="AZ74" s="211"/>
      <c r="BJ74" s="299"/>
      <c r="BK74" s="299"/>
      <c r="BL74" s="299"/>
      <c r="BM74" s="299"/>
      <c r="BN74" s="299"/>
      <c r="BO74" s="299"/>
      <c r="BP74" s="299"/>
      <c r="BQ74" s="299"/>
      <c r="BR74" s="299"/>
      <c r="BS74" s="299"/>
      <c r="BT74" s="299"/>
      <c r="BU74" s="299"/>
      <c r="BV74" s="299"/>
      <c r="BW74" s="299"/>
      <c r="BX74" s="299"/>
      <c r="BY74" s="299"/>
      <c r="BZ74" s="299"/>
      <c r="CA74" s="299"/>
      <c r="CB74" s="299"/>
      <c r="CC74" s="299"/>
      <c r="CD74" s="299"/>
      <c r="CE74" s="299"/>
      <c r="CF74" s="299"/>
      <c r="CG74" s="299"/>
      <c r="CH74" s="299"/>
      <c r="CI74" s="299"/>
      <c r="CJ74" s="299"/>
      <c r="CK74" s="321"/>
      <c r="CL74" s="299"/>
      <c r="CM74" s="299"/>
      <c r="CN74" s="296"/>
      <c r="CO74" s="296"/>
      <c r="CQ74" s="296"/>
      <c r="CR74" s="296"/>
    </row>
    <row r="75" spans="1:97" x14ac:dyDescent="0.25">
      <c r="A75" s="310" t="s">
        <v>208</v>
      </c>
      <c r="M75" s="295">
        <v>0</v>
      </c>
      <c r="N75" s="295">
        <v>0</v>
      </c>
      <c r="O75" s="211">
        <v>0</v>
      </c>
      <c r="P75" s="295">
        <v>0</v>
      </c>
      <c r="Q75" s="295">
        <v>0</v>
      </c>
      <c r="R75" s="295">
        <v>0</v>
      </c>
      <c r="S75" s="295">
        <v>0</v>
      </c>
      <c r="T75" s="295">
        <v>0</v>
      </c>
      <c r="U75" s="295">
        <v>0</v>
      </c>
      <c r="V75" s="211">
        <v>0</v>
      </c>
      <c r="W75" s="295">
        <v>0</v>
      </c>
      <c r="X75" s="295">
        <v>0</v>
      </c>
      <c r="Y75" s="295">
        <v>0</v>
      </c>
      <c r="Z75" s="295">
        <v>0</v>
      </c>
      <c r="AA75" s="295">
        <f>SUM(Y75:Z75)</f>
        <v>0</v>
      </c>
      <c r="AB75" s="295"/>
      <c r="AC75" s="295">
        <v>1E-4</v>
      </c>
      <c r="AD75" s="295">
        <v>0</v>
      </c>
      <c r="AE75" s="48">
        <f t="shared" ref="AE75:AE80" si="49">SUM(AC75:AD75)</f>
        <v>1E-4</v>
      </c>
      <c r="AF75" s="295">
        <v>1E-4</v>
      </c>
      <c r="AG75" s="295">
        <v>0</v>
      </c>
      <c r="AH75" s="211">
        <f t="shared" ref="AH75:AH80" si="50">SUM(AF75:AG75)</f>
        <v>1E-4</v>
      </c>
      <c r="AI75" s="295">
        <v>0.2165</v>
      </c>
      <c r="AJ75" s="295">
        <v>0</v>
      </c>
      <c r="AK75" s="211">
        <f t="shared" ref="AK75:AK80" si="51">SUM(AI75:AJ75)</f>
        <v>0.2165</v>
      </c>
      <c r="AL75" s="295">
        <v>1E-4</v>
      </c>
      <c r="AM75" s="295">
        <v>0</v>
      </c>
      <c r="AN75" s="211">
        <f t="shared" ref="AN75:AN80" si="52">SUM(AL75:AM75)</f>
        <v>1E-4</v>
      </c>
      <c r="AO75" s="295">
        <v>0</v>
      </c>
      <c r="AP75" s="295">
        <v>2.0000000000000001E-4</v>
      </c>
      <c r="AQ75" s="211">
        <f t="shared" ref="AQ75:AQ80" si="53">SUM(AO75:AP75)</f>
        <v>2.0000000000000001E-4</v>
      </c>
      <c r="AR75" s="211">
        <v>0</v>
      </c>
      <c r="AS75" s="211">
        <v>0</v>
      </c>
      <c r="AT75" s="211">
        <v>0</v>
      </c>
      <c r="AU75" s="295">
        <v>5.0099999999999999E-2</v>
      </c>
      <c r="AV75" s="295">
        <v>0</v>
      </c>
      <c r="AW75" s="211">
        <f>SUM(AU75:AV75)</f>
        <v>5.0099999999999999E-2</v>
      </c>
      <c r="AX75" s="295">
        <v>5.0099999999999999E-2</v>
      </c>
      <c r="AY75" s="295">
        <v>0</v>
      </c>
      <c r="AZ75" s="211">
        <f>SUM(AX75:AY75)</f>
        <v>5.0099999999999999E-2</v>
      </c>
      <c r="BA75" s="295">
        <v>0</v>
      </c>
      <c r="BB75" s="295">
        <v>0</v>
      </c>
      <c r="BC75" s="295">
        <v>0</v>
      </c>
      <c r="BD75" s="295">
        <v>0</v>
      </c>
      <c r="BE75" s="295">
        <v>0</v>
      </c>
      <c r="BF75" s="295">
        <v>0</v>
      </c>
      <c r="BG75" s="295">
        <v>2.0000000000000001E-4</v>
      </c>
      <c r="BH75" s="295">
        <v>0</v>
      </c>
      <c r="BI75" s="327">
        <f>SUM(BG75:BH75)</f>
        <v>2.0000000000000001E-4</v>
      </c>
      <c r="BJ75" s="295">
        <v>2.0000000000000001E-4</v>
      </c>
      <c r="BK75" s="295">
        <v>0</v>
      </c>
      <c r="BL75" s="295">
        <f>SUM(BJ75:BK75)</f>
        <v>2.0000000000000001E-4</v>
      </c>
      <c r="BM75" s="295">
        <v>0</v>
      </c>
      <c r="BN75" s="295">
        <v>0</v>
      </c>
      <c r="BO75" s="295">
        <v>0</v>
      </c>
      <c r="BP75" s="295">
        <v>2.0000000000000001E-4</v>
      </c>
      <c r="BQ75" s="295">
        <v>0</v>
      </c>
      <c r="BR75" s="295">
        <f>SUM(BP75:BQ75)</f>
        <v>2.0000000000000001E-4</v>
      </c>
      <c r="BS75" s="299">
        <v>0</v>
      </c>
      <c r="BT75" s="299">
        <v>0</v>
      </c>
      <c r="BU75" s="299">
        <v>0</v>
      </c>
      <c r="BV75" s="299">
        <v>0</v>
      </c>
      <c r="BW75" s="299"/>
      <c r="BX75" s="299">
        <f>SUM(BV75:BW75)</f>
        <v>0</v>
      </c>
      <c r="BY75" s="299">
        <v>55</v>
      </c>
      <c r="BZ75" s="299">
        <v>0</v>
      </c>
      <c r="CA75" s="299">
        <f>SUM(BY75:BZ75)</f>
        <v>55</v>
      </c>
      <c r="CB75" s="299">
        <v>4.5</v>
      </c>
      <c r="CC75" s="299"/>
      <c r="CD75" s="299">
        <f>SUM(CB75:CC75)</f>
        <v>4.5</v>
      </c>
      <c r="CE75" s="299">
        <v>3.9239000000000002</v>
      </c>
      <c r="CF75" s="299"/>
      <c r="CG75" s="299">
        <f>SUM(CE75:CF75)</f>
        <v>3.9239000000000002</v>
      </c>
      <c r="CH75" s="299">
        <v>2.0000000000000001E-4</v>
      </c>
      <c r="CI75" s="299"/>
      <c r="CJ75" s="299">
        <f>SUM(CH75:CI75)</f>
        <v>2.0000000000000001E-4</v>
      </c>
      <c r="CK75" s="333">
        <v>3.9239999999999999</v>
      </c>
      <c r="CL75" s="333"/>
      <c r="CM75" s="333">
        <f>SUM(CK75:CL75)</f>
        <v>3.9239999999999999</v>
      </c>
      <c r="CN75" s="325">
        <v>1E-4</v>
      </c>
      <c r="CO75" s="299"/>
      <c r="CP75" s="299">
        <f>SUM(CN75:CO75)</f>
        <v>1E-4</v>
      </c>
      <c r="CQ75" s="325">
        <v>2.0000000000000001E-4</v>
      </c>
      <c r="CR75" s="299"/>
      <c r="CS75" s="299">
        <f>SUM(CQ75:CR75)</f>
        <v>2.0000000000000001E-4</v>
      </c>
    </row>
    <row r="76" spans="1:97" x14ac:dyDescent="0.25">
      <c r="A76" s="309" t="s">
        <v>128</v>
      </c>
      <c r="AE76" s="48">
        <f t="shared" si="49"/>
        <v>0</v>
      </c>
      <c r="AF76" s="295"/>
      <c r="AG76" s="295"/>
      <c r="AH76" s="211">
        <f t="shared" si="50"/>
        <v>0</v>
      </c>
      <c r="AI76" s="295"/>
      <c r="AJ76" s="295"/>
      <c r="AK76" s="211">
        <f t="shared" si="51"/>
        <v>0</v>
      </c>
      <c r="AL76" s="295"/>
      <c r="AM76" s="295"/>
      <c r="AN76" s="211">
        <f t="shared" si="52"/>
        <v>0</v>
      </c>
      <c r="AO76" s="295"/>
      <c r="AP76" s="295"/>
      <c r="AQ76" s="211">
        <f t="shared" si="53"/>
        <v>0</v>
      </c>
      <c r="AR76" s="211"/>
      <c r="AS76" s="211"/>
      <c r="AT76" s="211"/>
      <c r="AU76" s="295"/>
      <c r="AV76" s="295"/>
      <c r="AW76" s="211">
        <f>SUM(AU76:AV76)</f>
        <v>0</v>
      </c>
      <c r="AX76" s="295"/>
      <c r="AY76" s="295"/>
      <c r="AZ76" s="211"/>
      <c r="BJ76" s="299"/>
      <c r="BK76" s="299"/>
      <c r="BL76" s="299"/>
      <c r="BM76" s="299"/>
      <c r="BN76" s="299"/>
      <c r="BO76" s="299"/>
      <c r="BP76" s="299"/>
      <c r="BQ76" s="299"/>
      <c r="BR76" s="299"/>
      <c r="BS76" s="299"/>
      <c r="BT76" s="299"/>
      <c r="BU76" s="299"/>
      <c r="BV76" s="299"/>
      <c r="BW76" s="299"/>
      <c r="BX76" s="299"/>
      <c r="BY76" s="299"/>
      <c r="BZ76" s="299"/>
      <c r="CA76" s="299"/>
      <c r="CB76" s="299"/>
      <c r="CC76" s="299"/>
      <c r="CD76" s="299"/>
      <c r="CE76" s="299"/>
      <c r="CF76" s="299"/>
      <c r="CG76" s="299"/>
      <c r="CH76" s="299"/>
      <c r="CI76" s="299"/>
      <c r="CJ76" s="299"/>
      <c r="CK76" s="321"/>
      <c r="CL76" s="299"/>
      <c r="CM76" s="299"/>
      <c r="CN76" s="325"/>
      <c r="CO76" s="299"/>
      <c r="CP76" s="321"/>
      <c r="CQ76" s="325"/>
      <c r="CR76" s="299"/>
      <c r="CS76" s="321"/>
    </row>
    <row r="77" spans="1:97" ht="37.5" x14ac:dyDescent="0.25">
      <c r="A77" s="77" t="s">
        <v>262</v>
      </c>
      <c r="M77" s="295">
        <v>0</v>
      </c>
      <c r="N77" s="295">
        <v>0.3211</v>
      </c>
      <c r="O77" s="211">
        <f t="shared" ref="O77:O83" si="54">N77+M77</f>
        <v>0.3211</v>
      </c>
      <c r="P77" s="295"/>
      <c r="Q77" s="295">
        <v>0</v>
      </c>
      <c r="R77" s="295">
        <v>2.4400000000000002E-2</v>
      </c>
      <c r="S77" s="211">
        <f>R77+Q77</f>
        <v>2.4400000000000002E-2</v>
      </c>
      <c r="T77" s="295">
        <v>0</v>
      </c>
      <c r="U77" s="295">
        <v>0</v>
      </c>
      <c r="V77" s="295">
        <v>1.2500000000000001E-2</v>
      </c>
      <c r="W77" s="211">
        <f>V77+U77</f>
        <v>1.2500000000000001E-2</v>
      </c>
      <c r="X77" s="295">
        <v>0</v>
      </c>
      <c r="Y77" s="295">
        <v>0</v>
      </c>
      <c r="Z77" s="295">
        <v>1.21E-2</v>
      </c>
      <c r="AA77" s="295">
        <f>SUM(Y77:Z77)</f>
        <v>1.21E-2</v>
      </c>
      <c r="AB77" s="295"/>
      <c r="AC77" s="295">
        <v>0.01</v>
      </c>
      <c r="AD77" s="295">
        <v>0</v>
      </c>
      <c r="AE77" s="48">
        <f t="shared" si="49"/>
        <v>0.01</v>
      </c>
      <c r="AF77" s="295">
        <v>0.30509999999999998</v>
      </c>
      <c r="AG77" s="295">
        <v>0</v>
      </c>
      <c r="AH77" s="211">
        <f t="shared" si="50"/>
        <v>0.30509999999999998</v>
      </c>
      <c r="AI77" s="295">
        <v>0.1875</v>
      </c>
      <c r="AJ77" s="295">
        <v>0</v>
      </c>
      <c r="AK77" s="211">
        <f t="shared" si="51"/>
        <v>0.1875</v>
      </c>
      <c r="AL77" s="295">
        <v>1E-4</v>
      </c>
      <c r="AM77" s="295">
        <v>0</v>
      </c>
      <c r="AN77" s="211">
        <f t="shared" si="52"/>
        <v>1E-4</v>
      </c>
      <c r="AO77" s="295">
        <v>1E-4</v>
      </c>
      <c r="AP77" s="295">
        <v>0</v>
      </c>
      <c r="AQ77" s="211">
        <f t="shared" si="53"/>
        <v>1E-4</v>
      </c>
      <c r="AR77" s="211">
        <v>0</v>
      </c>
      <c r="AS77" s="211">
        <v>0</v>
      </c>
      <c r="AT77" s="211">
        <v>0</v>
      </c>
      <c r="AU77" s="295">
        <v>1E-4</v>
      </c>
      <c r="AV77" s="295">
        <v>0</v>
      </c>
      <c r="AW77" s="211">
        <f>SUM(AU77:AV77)</f>
        <v>1E-4</v>
      </c>
      <c r="AX77" s="230">
        <v>1E-4</v>
      </c>
      <c r="AY77" s="230">
        <v>0</v>
      </c>
      <c r="AZ77" s="41">
        <f>SUM(AX77:AY77)</f>
        <v>1E-4</v>
      </c>
      <c r="BA77" s="230">
        <v>0</v>
      </c>
      <c r="BB77" s="230">
        <v>0</v>
      </c>
      <c r="BC77" s="230">
        <v>0</v>
      </c>
      <c r="BD77" s="230">
        <v>0</v>
      </c>
      <c r="BE77" s="230">
        <v>0</v>
      </c>
      <c r="BF77" s="230">
        <v>0</v>
      </c>
      <c r="BG77" s="230">
        <v>1E-4</v>
      </c>
      <c r="BH77" s="230">
        <v>0</v>
      </c>
      <c r="BI77" s="136">
        <f>SUM(BG77:BH77)</f>
        <v>1E-4</v>
      </c>
      <c r="BJ77" s="230">
        <v>1E-4</v>
      </c>
      <c r="BK77" s="230">
        <v>0</v>
      </c>
      <c r="BL77" s="41">
        <f>SUM(BJ77:BK77)</f>
        <v>1E-4</v>
      </c>
      <c r="BM77" s="41">
        <v>0</v>
      </c>
      <c r="BN77" s="41">
        <v>0</v>
      </c>
      <c r="BO77" s="41">
        <v>0</v>
      </c>
      <c r="BP77" s="230">
        <v>1E-4</v>
      </c>
      <c r="BQ77" s="230">
        <v>0</v>
      </c>
      <c r="BR77" s="41">
        <f>SUM(BP77:BQ77)</f>
        <v>1E-4</v>
      </c>
      <c r="BS77" s="299">
        <v>0</v>
      </c>
      <c r="BT77" s="299">
        <v>0</v>
      </c>
      <c r="BU77" s="299">
        <v>0</v>
      </c>
      <c r="BV77" s="299">
        <v>0</v>
      </c>
      <c r="BW77" s="299">
        <v>0</v>
      </c>
      <c r="BX77" s="299">
        <f>SUM(BV77:BW77)</f>
        <v>0</v>
      </c>
      <c r="BY77" s="299">
        <v>1E-4</v>
      </c>
      <c r="BZ77" s="299">
        <v>0</v>
      </c>
      <c r="CA77" s="299">
        <f>SUM(BY77:BZ77)</f>
        <v>1E-4</v>
      </c>
      <c r="CB77" s="299">
        <v>0</v>
      </c>
      <c r="CC77" s="299">
        <v>0</v>
      </c>
      <c r="CD77" s="299">
        <f>SUM(CB77:CC77)</f>
        <v>0</v>
      </c>
      <c r="CE77" s="333"/>
      <c r="CF77" s="333"/>
      <c r="CG77" s="333"/>
      <c r="CH77" s="333">
        <v>1E-4</v>
      </c>
      <c r="CI77" s="333">
        <v>0</v>
      </c>
      <c r="CJ77" s="333">
        <f>SUM(CH77:CI77)</f>
        <v>1E-4</v>
      </c>
      <c r="CK77" s="333">
        <v>1E-4</v>
      </c>
      <c r="CL77" s="333"/>
      <c r="CM77" s="333">
        <f>SUM(CK77:CL77)</f>
        <v>1E-4</v>
      </c>
      <c r="CN77" s="334">
        <v>1E-4</v>
      </c>
      <c r="CO77" s="333"/>
      <c r="CP77" s="333">
        <f>SUM(CN77:CO77)</f>
        <v>1E-4</v>
      </c>
      <c r="CQ77" s="334">
        <v>1E-4</v>
      </c>
      <c r="CR77" s="333"/>
      <c r="CS77" s="333">
        <f>SUM(CQ77:CR77)</f>
        <v>1E-4</v>
      </c>
    </row>
    <row r="78" spans="1:97" ht="37.5" x14ac:dyDescent="0.25">
      <c r="A78" s="335" t="s">
        <v>209</v>
      </c>
      <c r="M78" s="295">
        <v>0</v>
      </c>
      <c r="N78" s="295">
        <v>7.9100000000000004E-2</v>
      </c>
      <c r="O78" s="211">
        <f t="shared" si="54"/>
        <v>7.9100000000000004E-2</v>
      </c>
      <c r="P78" s="295"/>
      <c r="Q78" s="295">
        <v>0</v>
      </c>
      <c r="R78" s="295">
        <v>1E-4</v>
      </c>
      <c r="S78" s="211">
        <f>R78+Q78</f>
        <v>1E-4</v>
      </c>
      <c r="T78" s="295">
        <v>0</v>
      </c>
      <c r="U78" s="295">
        <v>0</v>
      </c>
      <c r="V78" s="295">
        <v>1E-4</v>
      </c>
      <c r="W78" s="211">
        <f>V78+U78</f>
        <v>1E-4</v>
      </c>
      <c r="X78" s="295">
        <v>0</v>
      </c>
      <c r="Y78" s="295">
        <v>0</v>
      </c>
      <c r="Z78" s="295">
        <v>0</v>
      </c>
      <c r="AA78" s="295">
        <f>SUM(Y78:Z78)</f>
        <v>0</v>
      </c>
      <c r="AB78" s="295"/>
      <c r="AC78" s="295">
        <v>5</v>
      </c>
      <c r="AD78" s="295">
        <v>0</v>
      </c>
      <c r="AE78" s="48">
        <f t="shared" si="49"/>
        <v>5</v>
      </c>
      <c r="AF78" s="295">
        <v>1</v>
      </c>
      <c r="AG78" s="295">
        <v>0</v>
      </c>
      <c r="AH78" s="211">
        <f t="shared" si="50"/>
        <v>1</v>
      </c>
      <c r="AI78" s="295">
        <v>0</v>
      </c>
      <c r="AJ78" s="295">
        <v>0</v>
      </c>
      <c r="AK78" s="211">
        <f t="shared" si="51"/>
        <v>0</v>
      </c>
      <c r="AL78" s="295">
        <v>5</v>
      </c>
      <c r="AM78" s="295">
        <v>0</v>
      </c>
      <c r="AN78" s="211">
        <f t="shared" si="52"/>
        <v>5</v>
      </c>
      <c r="AO78" s="295">
        <v>1.1681999999999999</v>
      </c>
      <c r="AP78" s="295">
        <v>0</v>
      </c>
      <c r="AQ78" s="211">
        <f t="shared" si="53"/>
        <v>1.1681999999999999</v>
      </c>
      <c r="AR78" s="211">
        <v>1.167</v>
      </c>
      <c r="AS78" s="211">
        <v>0</v>
      </c>
      <c r="AT78" s="211">
        <f>SUM(AR78:AS78)</f>
        <v>1.167</v>
      </c>
      <c r="AU78" s="295">
        <v>6</v>
      </c>
      <c r="AV78" s="295">
        <v>0</v>
      </c>
      <c r="AW78" s="211">
        <f>SUM(AU78:AV78)</f>
        <v>6</v>
      </c>
      <c r="AX78" s="230">
        <v>6</v>
      </c>
      <c r="AY78" s="230">
        <v>0</v>
      </c>
      <c r="AZ78" s="41">
        <f>SUM(AX78:AY78)</f>
        <v>6</v>
      </c>
      <c r="BA78" s="230">
        <v>6</v>
      </c>
      <c r="BB78" s="230">
        <v>0</v>
      </c>
      <c r="BC78" s="41">
        <f>SUM(BA78:BB78)</f>
        <v>6</v>
      </c>
      <c r="BD78" s="41">
        <v>3.5804</v>
      </c>
      <c r="BE78" s="41">
        <v>0</v>
      </c>
      <c r="BF78" s="41">
        <f>SUM(BD78:BE78)</f>
        <v>3.5804</v>
      </c>
      <c r="BG78" s="230">
        <v>2.6667999999999998</v>
      </c>
      <c r="BH78" s="230">
        <v>0</v>
      </c>
      <c r="BI78" s="136">
        <f>SUM(BG78:BH78)</f>
        <v>2.6667999999999998</v>
      </c>
      <c r="BJ78" s="299">
        <v>4.5</v>
      </c>
      <c r="BK78" s="299">
        <v>0</v>
      </c>
      <c r="BL78" s="299">
        <f>SUM(BJ78:BK78)</f>
        <v>4.5</v>
      </c>
      <c r="BM78" s="299">
        <v>2.3795999999999999</v>
      </c>
      <c r="BN78" s="299">
        <v>0</v>
      </c>
      <c r="BO78" s="299">
        <f>SUM(BM78:BN78)</f>
        <v>2.3795999999999999</v>
      </c>
      <c r="BP78" s="299">
        <v>3</v>
      </c>
      <c r="BQ78" s="299">
        <v>0</v>
      </c>
      <c r="BR78" s="299">
        <f>SUM(BP78:BQ78)</f>
        <v>3</v>
      </c>
      <c r="BS78" s="299">
        <v>1.6</v>
      </c>
      <c r="BT78" s="299">
        <v>0</v>
      </c>
      <c r="BU78" s="299">
        <f>SUM(BS78:BT78)</f>
        <v>1.6</v>
      </c>
      <c r="BV78" s="299">
        <v>1.4158999999999999</v>
      </c>
      <c r="BW78" s="299">
        <v>0</v>
      </c>
      <c r="BX78" s="299">
        <f>SUM(BV78:BW78)</f>
        <v>1.4158999999999999</v>
      </c>
      <c r="BY78" s="299">
        <v>1.21</v>
      </c>
      <c r="BZ78" s="299">
        <v>0</v>
      </c>
      <c r="CA78" s="299">
        <f>SUM(BY78:BZ78)</f>
        <v>1.21</v>
      </c>
      <c r="CB78" s="299">
        <v>3.1655000000000002</v>
      </c>
      <c r="CC78" s="299">
        <v>0</v>
      </c>
      <c r="CD78" s="299">
        <f>SUM(CB78:CC78)</f>
        <v>3.1655000000000002</v>
      </c>
      <c r="CE78" s="333">
        <v>1.1436999999999999</v>
      </c>
      <c r="CF78" s="333"/>
      <c r="CG78" s="333">
        <f>SUM(CE78:CF78)</f>
        <v>1.1436999999999999</v>
      </c>
      <c r="CH78" s="333">
        <v>0.45</v>
      </c>
      <c r="CI78" s="333">
        <v>0</v>
      </c>
      <c r="CJ78" s="333">
        <f>SUM(CH78:CI78)</f>
        <v>0.45</v>
      </c>
      <c r="CK78" s="333">
        <v>0.42</v>
      </c>
      <c r="CL78" s="333"/>
      <c r="CM78" s="333">
        <f>SUM(CK78:CL78)</f>
        <v>0.42</v>
      </c>
      <c r="CN78" s="334">
        <v>1</v>
      </c>
      <c r="CO78" s="333"/>
      <c r="CP78" s="333">
        <f>SUM(CN78:CO78)</f>
        <v>1</v>
      </c>
      <c r="CQ78" s="334">
        <v>1</v>
      </c>
      <c r="CR78" s="333"/>
      <c r="CS78" s="333">
        <f>SUM(CQ78:CR78)</f>
        <v>1</v>
      </c>
    </row>
    <row r="79" spans="1:97" ht="56.25" customHeight="1" x14ac:dyDescent="0.25">
      <c r="A79" s="335" t="s">
        <v>210</v>
      </c>
      <c r="M79" s="295">
        <v>0</v>
      </c>
      <c r="N79" s="295">
        <v>0</v>
      </c>
      <c r="O79" s="211">
        <v>0</v>
      </c>
      <c r="P79" s="295">
        <v>0</v>
      </c>
      <c r="Q79" s="295">
        <v>0</v>
      </c>
      <c r="R79" s="295">
        <v>1E-4</v>
      </c>
      <c r="S79" s="211">
        <f>R79+Q79</f>
        <v>1E-4</v>
      </c>
      <c r="T79" s="295">
        <v>0</v>
      </c>
      <c r="U79" s="295">
        <v>0</v>
      </c>
      <c r="V79" s="295">
        <v>1E-4</v>
      </c>
      <c r="W79" s="211">
        <f>V79+U79</f>
        <v>1E-4</v>
      </c>
      <c r="X79" s="295">
        <v>0</v>
      </c>
      <c r="Y79" s="295">
        <v>0</v>
      </c>
      <c r="Z79" s="295">
        <v>0</v>
      </c>
      <c r="AA79" s="295">
        <f>SUM(Y79:Z79)</f>
        <v>0</v>
      </c>
      <c r="AB79" s="295"/>
      <c r="AC79" s="295">
        <v>1E-4</v>
      </c>
      <c r="AD79" s="295">
        <v>0</v>
      </c>
      <c r="AE79" s="48">
        <f t="shared" si="49"/>
        <v>1E-4</v>
      </c>
      <c r="AF79" s="295">
        <v>1E-4</v>
      </c>
      <c r="AG79" s="295">
        <v>0</v>
      </c>
      <c r="AH79" s="211">
        <f t="shared" si="50"/>
        <v>1E-4</v>
      </c>
      <c r="AI79" s="295">
        <v>0</v>
      </c>
      <c r="AJ79" s="295">
        <v>0</v>
      </c>
      <c r="AK79" s="211">
        <f t="shared" si="51"/>
        <v>0</v>
      </c>
      <c r="AL79" s="295">
        <v>1E-4</v>
      </c>
      <c r="AM79" s="295">
        <v>0</v>
      </c>
      <c r="AN79" s="211">
        <f t="shared" si="52"/>
        <v>1E-4</v>
      </c>
      <c r="AO79" s="295">
        <v>1E-4</v>
      </c>
      <c r="AP79" s="295">
        <v>0</v>
      </c>
      <c r="AQ79" s="211">
        <f t="shared" si="53"/>
        <v>1E-4</v>
      </c>
      <c r="AR79" s="211">
        <v>0</v>
      </c>
      <c r="AS79" s="211">
        <v>0</v>
      </c>
      <c r="AT79" s="211">
        <v>0</v>
      </c>
      <c r="AU79" s="295">
        <v>1E-4</v>
      </c>
      <c r="AV79" s="295">
        <v>0</v>
      </c>
      <c r="AW79" s="211">
        <f>SUM(AU79:AV79)</f>
        <v>1E-4</v>
      </c>
      <c r="AX79" s="230">
        <v>1E-4</v>
      </c>
      <c r="AY79" s="230">
        <v>0</v>
      </c>
      <c r="AZ79" s="41">
        <f>SUM(AX79:AY79)</f>
        <v>1E-4</v>
      </c>
      <c r="BA79" s="230">
        <v>0</v>
      </c>
      <c r="BB79" s="230">
        <v>0</v>
      </c>
      <c r="BC79" s="230">
        <v>0</v>
      </c>
      <c r="BD79" s="230">
        <v>0</v>
      </c>
      <c r="BE79" s="230">
        <v>0</v>
      </c>
      <c r="BF79" s="230">
        <v>0</v>
      </c>
      <c r="BG79" s="230">
        <v>1E-4</v>
      </c>
      <c r="BH79" s="230">
        <v>0</v>
      </c>
      <c r="BI79" s="136">
        <f>SUM(BG79:BH79)</f>
        <v>1E-4</v>
      </c>
      <c r="BJ79" s="230">
        <v>0</v>
      </c>
      <c r="BK79" s="230">
        <v>0</v>
      </c>
      <c r="BL79" s="230">
        <v>0</v>
      </c>
      <c r="BM79" s="236"/>
      <c r="BN79" s="236"/>
      <c r="BO79" s="236"/>
      <c r="BP79" s="236">
        <v>0</v>
      </c>
      <c r="BQ79" s="236">
        <v>0</v>
      </c>
      <c r="BR79" s="236">
        <v>0</v>
      </c>
      <c r="BS79" s="328"/>
      <c r="BT79" s="328"/>
      <c r="BU79" s="328"/>
      <c r="BV79" s="328"/>
      <c r="BW79" s="328"/>
      <c r="BX79" s="328"/>
      <c r="BY79" s="328"/>
      <c r="BZ79" s="328"/>
      <c r="CA79" s="328"/>
      <c r="CB79" s="328"/>
      <c r="CC79" s="328"/>
      <c r="CD79" s="328"/>
      <c r="CE79" s="328"/>
      <c r="CF79" s="328"/>
      <c r="CG79" s="328"/>
      <c r="CH79" s="328"/>
      <c r="CI79" s="328"/>
      <c r="CJ79" s="328"/>
      <c r="CK79" s="328"/>
      <c r="CL79" s="328"/>
      <c r="CM79" s="328"/>
      <c r="CN79" s="329"/>
      <c r="CO79" s="328"/>
      <c r="CP79" s="328"/>
      <c r="CQ79" s="329"/>
      <c r="CR79" s="328"/>
      <c r="CS79" s="328"/>
    </row>
    <row r="80" spans="1:97" ht="37.5" x14ac:dyDescent="0.25">
      <c r="A80" s="335" t="s">
        <v>211</v>
      </c>
      <c r="M80" s="295">
        <v>0</v>
      </c>
      <c r="N80" s="299">
        <v>1E-3</v>
      </c>
      <c r="O80" s="211">
        <f t="shared" si="54"/>
        <v>1E-3</v>
      </c>
      <c r="P80" s="299"/>
      <c r="Q80" s="295">
        <v>0</v>
      </c>
      <c r="R80" s="295">
        <v>1E-4</v>
      </c>
      <c r="S80" s="211">
        <f>R80+Q80</f>
        <v>1E-4</v>
      </c>
      <c r="T80" s="295">
        <v>0</v>
      </c>
      <c r="U80" s="295">
        <v>0</v>
      </c>
      <c r="V80" s="299">
        <v>8.9999999999999993E-3</v>
      </c>
      <c r="W80" s="211">
        <f>V80+U80</f>
        <v>8.9999999999999993E-3</v>
      </c>
      <c r="X80" s="295">
        <v>0</v>
      </c>
      <c r="Y80" s="295">
        <v>0</v>
      </c>
      <c r="Z80" s="295">
        <v>0</v>
      </c>
      <c r="AA80" s="295">
        <f>SUM(Y80:Z80)</f>
        <v>0</v>
      </c>
      <c r="AB80" s="295"/>
      <c r="AC80" s="295">
        <v>1E-4</v>
      </c>
      <c r="AD80" s="295">
        <v>0</v>
      </c>
      <c r="AE80" s="48">
        <f t="shared" si="49"/>
        <v>1E-4</v>
      </c>
      <c r="AF80" s="295">
        <v>1E-4</v>
      </c>
      <c r="AG80" s="295">
        <v>0</v>
      </c>
      <c r="AH80" s="211">
        <f t="shared" si="50"/>
        <v>1E-4</v>
      </c>
      <c r="AI80" s="295">
        <v>0</v>
      </c>
      <c r="AJ80" s="295">
        <v>0</v>
      </c>
      <c r="AK80" s="211">
        <f t="shared" si="51"/>
        <v>0</v>
      </c>
      <c r="AL80" s="295">
        <v>1E-4</v>
      </c>
      <c r="AM80" s="295">
        <v>0</v>
      </c>
      <c r="AN80" s="211">
        <f t="shared" si="52"/>
        <v>1E-4</v>
      </c>
      <c r="AO80" s="295">
        <v>1E-4</v>
      </c>
      <c r="AP80" s="295">
        <v>0</v>
      </c>
      <c r="AQ80" s="211">
        <f t="shared" si="53"/>
        <v>1E-4</v>
      </c>
      <c r="AR80" s="211">
        <v>0</v>
      </c>
      <c r="AS80" s="211">
        <v>0</v>
      </c>
      <c r="AT80" s="211">
        <v>0</v>
      </c>
      <c r="AU80" s="295">
        <v>1E-4</v>
      </c>
      <c r="AV80" s="295">
        <v>0</v>
      </c>
      <c r="AW80" s="211">
        <v>1E-4</v>
      </c>
      <c r="AX80" s="230">
        <v>1E-4</v>
      </c>
      <c r="AY80" s="230">
        <v>0</v>
      </c>
      <c r="AZ80" s="41">
        <v>1E-4</v>
      </c>
      <c r="BA80" s="336">
        <v>0</v>
      </c>
      <c r="BB80" s="336">
        <v>0</v>
      </c>
      <c r="BC80" s="125">
        <v>0</v>
      </c>
      <c r="BD80" s="230">
        <v>0</v>
      </c>
      <c r="BE80" s="230">
        <v>0</v>
      </c>
      <c r="BF80" s="230">
        <v>0</v>
      </c>
      <c r="BG80" s="230">
        <v>1E-4</v>
      </c>
      <c r="BH80" s="230">
        <v>0</v>
      </c>
      <c r="BI80" s="41">
        <f>SUM(BG80:BH80)</f>
        <v>1E-4</v>
      </c>
      <c r="BJ80" s="230">
        <v>0</v>
      </c>
      <c r="BK80" s="230">
        <v>0</v>
      </c>
      <c r="BL80" s="230">
        <v>0</v>
      </c>
      <c r="BM80" s="230">
        <v>0</v>
      </c>
      <c r="BN80" s="230">
        <v>0</v>
      </c>
      <c r="BO80" s="230">
        <v>0</v>
      </c>
      <c r="BP80" s="230">
        <v>0</v>
      </c>
      <c r="BQ80" s="230">
        <v>0</v>
      </c>
      <c r="BR80" s="230">
        <v>0</v>
      </c>
      <c r="BS80" s="299">
        <v>0</v>
      </c>
      <c r="BT80" s="299">
        <v>0</v>
      </c>
      <c r="BU80" s="299">
        <v>0</v>
      </c>
      <c r="BV80" s="299">
        <v>0</v>
      </c>
      <c r="BW80" s="299">
        <v>0</v>
      </c>
      <c r="BX80" s="299">
        <f>SUM(BV80:BW80)</f>
        <v>0</v>
      </c>
      <c r="BY80" s="299">
        <v>1E-4</v>
      </c>
      <c r="BZ80" s="299">
        <v>0</v>
      </c>
      <c r="CA80" s="299">
        <f>SUM(BY80:BZ80)</f>
        <v>1E-4</v>
      </c>
      <c r="CB80" s="299">
        <v>0</v>
      </c>
      <c r="CC80" s="299">
        <v>0</v>
      </c>
      <c r="CD80" s="299">
        <f>SUM(CB80:CC80)</f>
        <v>0</v>
      </c>
      <c r="CE80" s="299"/>
      <c r="CF80" s="299"/>
      <c r="CG80" s="299"/>
      <c r="CH80" s="299">
        <v>1E-4</v>
      </c>
      <c r="CI80" s="299">
        <v>0</v>
      </c>
      <c r="CJ80" s="302">
        <f>SUM(CH80:CI80)</f>
        <v>1E-4</v>
      </c>
      <c r="CK80" s="337">
        <v>1E-4</v>
      </c>
      <c r="CL80" s="337"/>
      <c r="CM80" s="337">
        <f>SUM(CK80:CL80)</f>
        <v>1E-4</v>
      </c>
      <c r="CN80" s="337">
        <v>1E-4</v>
      </c>
      <c r="CO80" s="337"/>
      <c r="CP80" s="337">
        <f>SUM(CN80:CO80)</f>
        <v>1E-4</v>
      </c>
      <c r="CQ80" s="337">
        <v>1E-4</v>
      </c>
      <c r="CR80" s="337"/>
      <c r="CS80" s="337">
        <f>SUM(CQ80:CR80)</f>
        <v>1E-4</v>
      </c>
    </row>
    <row r="81" spans="1:97" x14ac:dyDescent="0.25">
      <c r="A81" s="83" t="s">
        <v>129</v>
      </c>
      <c r="M81" s="305">
        <v>0</v>
      </c>
      <c r="N81" s="338">
        <f>SUM(N71:N80)</f>
        <v>5.3964000000000008</v>
      </c>
      <c r="O81" s="54">
        <f t="shared" si="54"/>
        <v>5.3964000000000008</v>
      </c>
      <c r="P81" s="338"/>
      <c r="Q81" s="305">
        <v>0</v>
      </c>
      <c r="R81" s="338">
        <f>SUM(R71:R80)</f>
        <v>5.0997999999999992</v>
      </c>
      <c r="S81" s="54">
        <f>R81+Q81</f>
        <v>5.0997999999999992</v>
      </c>
      <c r="T81" s="305">
        <v>0</v>
      </c>
      <c r="U81" s="305">
        <v>0</v>
      </c>
      <c r="V81" s="338">
        <f>SUM(V71:V80)</f>
        <v>5.0968</v>
      </c>
      <c r="W81" s="54">
        <f>V81+U81</f>
        <v>5.0968</v>
      </c>
      <c r="X81" s="305">
        <v>0</v>
      </c>
      <c r="Y81" s="305">
        <f>SUM(Y71:Y80)</f>
        <v>0</v>
      </c>
      <c r="Z81" s="305">
        <f>SUM(Z71:Z80)</f>
        <v>3.5176999999999996</v>
      </c>
      <c r="AA81" s="305">
        <f>SUM(AA71:AA80)</f>
        <v>3.5176999999999996</v>
      </c>
      <c r="AB81" s="305"/>
      <c r="AC81" s="54">
        <f>SUM(AC71:AC80)</f>
        <v>11.010299999999999</v>
      </c>
      <c r="AD81" s="54">
        <f>SUM(AD71:AD80)</f>
        <v>0</v>
      </c>
      <c r="AE81" s="54">
        <f>AD81+AC81</f>
        <v>11.010299999999999</v>
      </c>
      <c r="AF81" s="54">
        <f>SUM(AF71:AF80)</f>
        <v>4.3076999999999996</v>
      </c>
      <c r="AG81" s="54">
        <f>SUM(AG71:AG80)</f>
        <v>1.4977</v>
      </c>
      <c r="AH81" s="54">
        <f>AG81+AF81</f>
        <v>5.8053999999999997</v>
      </c>
      <c r="AI81" s="54">
        <f>SUM(AI71:AI80)</f>
        <v>3.1162000000000001</v>
      </c>
      <c r="AJ81" s="54">
        <f>SUM(AJ71:AJ80)</f>
        <v>0.8982</v>
      </c>
      <c r="AK81" s="54">
        <f>AJ81+AI81</f>
        <v>4.0144000000000002</v>
      </c>
      <c r="AL81" s="54">
        <f>SUM(AL71:AL80)</f>
        <v>8.9603999999999999</v>
      </c>
      <c r="AM81" s="54">
        <f>SUM(AM71:AM80)</f>
        <v>2.64</v>
      </c>
      <c r="AN81" s="54">
        <f>AM81+AL81</f>
        <v>11.6004</v>
      </c>
      <c r="AO81" s="54">
        <f>SUM(AO71:AO80)</f>
        <v>2.3685</v>
      </c>
      <c r="AP81" s="54">
        <f>SUM(AP71:AP80)</f>
        <v>0.80020000000000002</v>
      </c>
      <c r="AQ81" s="54">
        <f>AP81+AO81</f>
        <v>3.1687000000000003</v>
      </c>
      <c r="AR81" s="54">
        <f>SUM(AR71:AR80)</f>
        <v>2.3319000000000001</v>
      </c>
      <c r="AS81" s="54">
        <f>SUM(AS71:AS80)</f>
        <v>0</v>
      </c>
      <c r="AT81" s="54">
        <f>AS81+AR81</f>
        <v>2.3319000000000001</v>
      </c>
      <c r="AU81" s="54">
        <f>SUM(AU71:AU80)</f>
        <v>10.010399999999999</v>
      </c>
      <c r="AV81" s="54">
        <f>SUM(AV71:AV80)</f>
        <v>2.64</v>
      </c>
      <c r="AW81" s="54">
        <f>AV81+AU81</f>
        <v>12.650399999999999</v>
      </c>
      <c r="AX81" s="53">
        <f>SUM(AX71:AX80)</f>
        <v>10.010399999999999</v>
      </c>
      <c r="AY81" s="53">
        <f>SUM(AY71:AY80)</f>
        <v>2.64</v>
      </c>
      <c r="AZ81" s="53">
        <f>AY81+AX81</f>
        <v>12.650399999999999</v>
      </c>
      <c r="BA81" s="53">
        <f>SUM(BA71:BA80)</f>
        <v>6.6</v>
      </c>
      <c r="BB81" s="53">
        <f>SUM(BB71:BB80)</f>
        <v>0.4</v>
      </c>
      <c r="BC81" s="53">
        <f>BB81+BA81</f>
        <v>7</v>
      </c>
      <c r="BD81" s="53">
        <f>SUM(BD71:BD80)</f>
        <v>3.9653</v>
      </c>
      <c r="BE81" s="53">
        <f>SUM(BE71:BE80)</f>
        <v>0.22450000000000001</v>
      </c>
      <c r="BF81" s="53">
        <f>SUM(BF71:BF80)</f>
        <v>4.1898</v>
      </c>
      <c r="BG81" s="53">
        <f>SUM(BG71:BG80)</f>
        <v>3.3973000000000004</v>
      </c>
      <c r="BH81" s="53">
        <f>SUM(BH71:BH80)</f>
        <v>0.54</v>
      </c>
      <c r="BI81" s="53">
        <f>BH81+BG81</f>
        <v>3.9373000000000005</v>
      </c>
      <c r="BJ81" s="53">
        <f>SUM(BJ71:BJ80)</f>
        <v>4.5303000000000004</v>
      </c>
      <c r="BK81" s="53">
        <f>SUM(BK71:BK80)</f>
        <v>1E-4</v>
      </c>
      <c r="BL81" s="53">
        <f>SUM(BL71:BL80)</f>
        <v>4.5304000000000002</v>
      </c>
      <c r="BM81" s="53">
        <f>SUM(BM71:BM80)</f>
        <v>2.3795999999999999</v>
      </c>
      <c r="BN81" s="53">
        <f t="shared" ref="BN81:BX81" si="55">SUM(BN71:BN80)</f>
        <v>0</v>
      </c>
      <c r="BO81" s="53">
        <f t="shared" si="55"/>
        <v>2.3795999999999999</v>
      </c>
      <c r="BP81" s="53">
        <f t="shared" si="55"/>
        <v>3.0004</v>
      </c>
      <c r="BQ81" s="53">
        <f t="shared" si="55"/>
        <v>1E-4</v>
      </c>
      <c r="BR81" s="53">
        <f t="shared" si="55"/>
        <v>3.0005000000000002</v>
      </c>
      <c r="BS81" s="53">
        <f t="shared" si="55"/>
        <v>1.6</v>
      </c>
      <c r="BT81" s="53">
        <f t="shared" si="55"/>
        <v>0</v>
      </c>
      <c r="BU81" s="53">
        <f t="shared" si="55"/>
        <v>1.6</v>
      </c>
      <c r="BV81" s="53">
        <f t="shared" si="55"/>
        <v>1.4158999999999999</v>
      </c>
      <c r="BW81" s="53">
        <f t="shared" si="55"/>
        <v>0</v>
      </c>
      <c r="BX81" s="53">
        <f t="shared" si="55"/>
        <v>1.4158999999999999</v>
      </c>
      <c r="BY81" s="53">
        <f>SUM(BY71:BY80)</f>
        <v>56.210200000000007</v>
      </c>
      <c r="BZ81" s="53">
        <f t="shared" ref="BZ81:CG81" si="56">SUM(BZ71:BZ80)</f>
        <v>0</v>
      </c>
      <c r="CA81" s="53">
        <f t="shared" si="56"/>
        <v>56.210200000000007</v>
      </c>
      <c r="CB81" s="53">
        <f t="shared" si="56"/>
        <v>7.6654999999999998</v>
      </c>
      <c r="CC81" s="53">
        <f t="shared" si="56"/>
        <v>0</v>
      </c>
      <c r="CD81" s="53">
        <f t="shared" si="56"/>
        <v>7.6654999999999998</v>
      </c>
      <c r="CE81" s="53">
        <f t="shared" si="56"/>
        <v>5.0676000000000005</v>
      </c>
      <c r="CF81" s="53">
        <f t="shared" si="56"/>
        <v>0</v>
      </c>
      <c r="CG81" s="53">
        <f t="shared" si="56"/>
        <v>5.0676000000000005</v>
      </c>
      <c r="CH81" s="53">
        <f>SUM(CH71:CH80)</f>
        <v>0.45040000000000002</v>
      </c>
      <c r="CI81" s="53">
        <f t="shared" ref="CI81:CP81" si="57">SUM(CI71:CI80)</f>
        <v>0</v>
      </c>
      <c r="CJ81" s="53">
        <f t="shared" si="57"/>
        <v>0.45040000000000002</v>
      </c>
      <c r="CK81" s="53">
        <f t="shared" si="57"/>
        <v>4.3441999999999998</v>
      </c>
      <c r="CL81" s="53">
        <f t="shared" si="57"/>
        <v>0</v>
      </c>
      <c r="CM81" s="53">
        <f t="shared" si="57"/>
        <v>4.3441999999999998</v>
      </c>
      <c r="CN81" s="53">
        <f t="shared" si="57"/>
        <v>1.0003</v>
      </c>
      <c r="CO81" s="53">
        <f t="shared" si="57"/>
        <v>0</v>
      </c>
      <c r="CP81" s="53">
        <f t="shared" si="57"/>
        <v>1.0003</v>
      </c>
      <c r="CQ81" s="53">
        <f t="shared" ref="CQ81:CS81" si="58">SUM(CQ71:CQ80)</f>
        <v>1.0004</v>
      </c>
      <c r="CR81" s="53">
        <f t="shared" si="58"/>
        <v>0</v>
      </c>
      <c r="CS81" s="53">
        <f t="shared" si="58"/>
        <v>1.0004</v>
      </c>
    </row>
    <row r="82" spans="1:97" x14ac:dyDescent="0.25">
      <c r="A82" s="83" t="s">
        <v>331</v>
      </c>
      <c r="M82" s="305">
        <f t="shared" ref="M82:Z82" si="59">SUM(M75:M80)</f>
        <v>0</v>
      </c>
      <c r="N82" s="305">
        <f t="shared" si="59"/>
        <v>0.4012</v>
      </c>
      <c r="O82" s="305">
        <f t="shared" si="59"/>
        <v>0.4012</v>
      </c>
      <c r="P82" s="305">
        <f t="shared" si="59"/>
        <v>0</v>
      </c>
      <c r="Q82" s="305">
        <f t="shared" si="59"/>
        <v>0</v>
      </c>
      <c r="R82" s="305">
        <f t="shared" si="59"/>
        <v>2.47E-2</v>
      </c>
      <c r="S82" s="305">
        <f t="shared" si="59"/>
        <v>2.47E-2</v>
      </c>
      <c r="T82" s="305">
        <f t="shared" si="59"/>
        <v>0</v>
      </c>
      <c r="U82" s="305">
        <f t="shared" si="59"/>
        <v>0</v>
      </c>
      <c r="V82" s="305">
        <f t="shared" si="59"/>
        <v>2.1699999999999997E-2</v>
      </c>
      <c r="W82" s="305">
        <f t="shared" si="59"/>
        <v>2.1699999999999997E-2</v>
      </c>
      <c r="X82" s="305">
        <f t="shared" si="59"/>
        <v>0</v>
      </c>
      <c r="Y82" s="305">
        <f t="shared" si="59"/>
        <v>0</v>
      </c>
      <c r="Z82" s="305">
        <f t="shared" si="59"/>
        <v>1.21E-2</v>
      </c>
      <c r="AA82" s="305">
        <f>SUM(Y82,Z82)</f>
        <v>1.21E-2</v>
      </c>
      <c r="AB82" s="305"/>
      <c r="AC82" s="54">
        <f>SUM(AC75:AC80)</f>
        <v>5.0103</v>
      </c>
      <c r="AD82" s="54">
        <f>SUM(AD75:AD80)</f>
        <v>0</v>
      </c>
      <c r="AE82" s="54">
        <f>AD82+AC82</f>
        <v>5.0103</v>
      </c>
      <c r="AF82" s="54">
        <f>SUM(AF75:AF80)</f>
        <v>1.3053999999999999</v>
      </c>
      <c r="AG82" s="54">
        <f>SUM(AG75:AG80)</f>
        <v>0</v>
      </c>
      <c r="AH82" s="54">
        <f>AG82+AF82</f>
        <v>1.3053999999999999</v>
      </c>
      <c r="AI82" s="54">
        <f>SUM(AI75:AI80)</f>
        <v>0.40400000000000003</v>
      </c>
      <c r="AJ82" s="54">
        <f>SUM(AJ75:AJ80)</f>
        <v>0</v>
      </c>
      <c r="AK82" s="54">
        <f>AJ82+AI82</f>
        <v>0.40400000000000003</v>
      </c>
      <c r="AL82" s="54">
        <f>SUM(AL75:AL80)</f>
        <v>5.0004</v>
      </c>
      <c r="AM82" s="54">
        <f>SUM(AM75:AM80)</f>
        <v>0</v>
      </c>
      <c r="AN82" s="54">
        <f>AM82+AL82</f>
        <v>5.0004</v>
      </c>
      <c r="AO82" s="54">
        <f>SUM(AO75:AO80)</f>
        <v>1.1684999999999999</v>
      </c>
      <c r="AP82" s="54">
        <f>SUM(AP75:AP80)</f>
        <v>2.0000000000000001E-4</v>
      </c>
      <c r="AQ82" s="54">
        <f>AP82+AO82</f>
        <v>1.1686999999999999</v>
      </c>
      <c r="AR82" s="54">
        <f>SUM(AR75:AR80)</f>
        <v>1.167</v>
      </c>
      <c r="AS82" s="54">
        <f>SUM(AS75:AS80)</f>
        <v>0</v>
      </c>
      <c r="AT82" s="54">
        <f>AS82+AR82</f>
        <v>1.167</v>
      </c>
      <c r="AU82" s="54">
        <f>SUM(AU75:AU80)</f>
        <v>6.0503999999999998</v>
      </c>
      <c r="AV82" s="54">
        <f>SUM(AV75:AV80)</f>
        <v>0</v>
      </c>
      <c r="AW82" s="54">
        <f>AV82+AU82</f>
        <v>6.0503999999999998</v>
      </c>
      <c r="AX82" s="53">
        <f>SUM(AX75:AX80)</f>
        <v>6.0503999999999998</v>
      </c>
      <c r="AY82" s="53">
        <f>SUM(AY75:AY80)</f>
        <v>0</v>
      </c>
      <c r="AZ82" s="53">
        <f>AY82+AX82</f>
        <v>6.0503999999999998</v>
      </c>
      <c r="BA82" s="53">
        <f>SUM(BA75:BA80)</f>
        <v>6</v>
      </c>
      <c r="BB82" s="53">
        <f>SUM(BB75:BB80)</f>
        <v>0</v>
      </c>
      <c r="BC82" s="53">
        <f>BB82+BA82</f>
        <v>6</v>
      </c>
      <c r="BD82" s="53">
        <f>SUM(BD75:BD80)</f>
        <v>3.5804</v>
      </c>
      <c r="BE82" s="53">
        <f>SUM(BE75:BE80)</f>
        <v>0</v>
      </c>
      <c r="BF82" s="53">
        <f>SUM(BF75:BF80)</f>
        <v>3.5804</v>
      </c>
      <c r="BG82" s="53">
        <f>SUM(BG75:BG80)</f>
        <v>2.6673000000000004</v>
      </c>
      <c r="BH82" s="53">
        <f>SUM(BH75:BH80)</f>
        <v>0</v>
      </c>
      <c r="BI82" s="53">
        <f>BH82+BG82</f>
        <v>2.6673000000000004</v>
      </c>
      <c r="BJ82" s="53">
        <f>SUM(BJ75:BJ80)</f>
        <v>4.5003000000000002</v>
      </c>
      <c r="BK82" s="53">
        <f>SUM(BK75:BK80)</f>
        <v>0</v>
      </c>
      <c r="BL82" s="53">
        <f>SUM(BL75:BL80)</f>
        <v>4.5003000000000002</v>
      </c>
      <c r="BM82" s="53">
        <f>SUM(BM75:BM80)</f>
        <v>2.3795999999999999</v>
      </c>
      <c r="BN82" s="53">
        <f t="shared" ref="BN82:BX82" si="60">SUM(BN75:BN80)</f>
        <v>0</v>
      </c>
      <c r="BO82" s="53">
        <f t="shared" si="60"/>
        <v>2.3795999999999999</v>
      </c>
      <c r="BP82" s="53">
        <f t="shared" si="60"/>
        <v>3.0003000000000002</v>
      </c>
      <c r="BQ82" s="53">
        <f t="shared" si="60"/>
        <v>0</v>
      </c>
      <c r="BR82" s="53">
        <f t="shared" si="60"/>
        <v>3.0003000000000002</v>
      </c>
      <c r="BS82" s="53">
        <f t="shared" si="60"/>
        <v>1.6</v>
      </c>
      <c r="BT82" s="53">
        <f t="shared" si="60"/>
        <v>0</v>
      </c>
      <c r="BU82" s="53">
        <f t="shared" si="60"/>
        <v>1.6</v>
      </c>
      <c r="BV82" s="53">
        <f t="shared" si="60"/>
        <v>1.4158999999999999</v>
      </c>
      <c r="BW82" s="53">
        <f t="shared" si="60"/>
        <v>0</v>
      </c>
      <c r="BX82" s="53">
        <f t="shared" si="60"/>
        <v>1.4158999999999999</v>
      </c>
      <c r="BY82" s="53">
        <f>SUM(BY75:BY80)</f>
        <v>56.210200000000007</v>
      </c>
      <c r="BZ82" s="53">
        <f>SUM(BZ75:BZ80)</f>
        <v>0</v>
      </c>
      <c r="CA82" s="53">
        <f>SUM(CA75:CA80)</f>
        <v>56.210200000000007</v>
      </c>
      <c r="CB82" s="53">
        <f t="shared" ref="CB82:CG82" si="61">SUM(CB75:CB80)</f>
        <v>7.6654999999999998</v>
      </c>
      <c r="CC82" s="53">
        <f>SUM(CC75:CC80)</f>
        <v>0</v>
      </c>
      <c r="CD82" s="53">
        <f t="shared" si="61"/>
        <v>7.6654999999999998</v>
      </c>
      <c r="CE82" s="53">
        <f t="shared" si="61"/>
        <v>5.0676000000000005</v>
      </c>
      <c r="CF82" s="53">
        <f t="shared" si="61"/>
        <v>0</v>
      </c>
      <c r="CG82" s="53">
        <f t="shared" si="61"/>
        <v>5.0676000000000005</v>
      </c>
      <c r="CH82" s="53">
        <f>SUM(CH75:CH80)</f>
        <v>0.45040000000000002</v>
      </c>
      <c r="CI82" s="53">
        <f t="shared" ref="CI82:CP82" si="62">SUM(CI75:CI80)</f>
        <v>0</v>
      </c>
      <c r="CJ82" s="53">
        <f t="shared" si="62"/>
        <v>0.45040000000000002</v>
      </c>
      <c r="CK82" s="53">
        <f t="shared" si="62"/>
        <v>4.3441999999999998</v>
      </c>
      <c r="CL82" s="53">
        <f t="shared" si="62"/>
        <v>0</v>
      </c>
      <c r="CM82" s="53">
        <f t="shared" si="62"/>
        <v>4.3441999999999998</v>
      </c>
      <c r="CN82" s="53">
        <f t="shared" si="62"/>
        <v>1.0003</v>
      </c>
      <c r="CO82" s="53">
        <f t="shared" si="62"/>
        <v>0</v>
      </c>
      <c r="CP82" s="53">
        <f t="shared" si="62"/>
        <v>1.0003</v>
      </c>
      <c r="CQ82" s="53">
        <f t="shared" ref="CQ82:CS82" si="63">SUM(CQ75:CQ80)</f>
        <v>1.0004</v>
      </c>
      <c r="CR82" s="53">
        <f t="shared" si="63"/>
        <v>0</v>
      </c>
      <c r="CS82" s="53">
        <f t="shared" si="63"/>
        <v>1.0004</v>
      </c>
    </row>
    <row r="83" spans="1:97" s="340" customFormat="1" ht="15.75" x14ac:dyDescent="0.25">
      <c r="A83" s="339" t="s">
        <v>212</v>
      </c>
      <c r="M83" s="341">
        <v>0</v>
      </c>
      <c r="N83" s="342">
        <v>11.1617</v>
      </c>
      <c r="O83" s="341">
        <f t="shared" si="54"/>
        <v>11.1617</v>
      </c>
      <c r="P83" s="342"/>
      <c r="Q83" s="341">
        <v>0</v>
      </c>
      <c r="R83" s="342">
        <v>64.113600000000005</v>
      </c>
      <c r="S83" s="341">
        <f>R83+Q83</f>
        <v>64.113600000000005</v>
      </c>
      <c r="T83" s="341">
        <v>16.3248</v>
      </c>
      <c r="U83" s="341">
        <v>0</v>
      </c>
      <c r="V83" s="342">
        <v>26.091000000000001</v>
      </c>
      <c r="W83" s="341">
        <f>V83+U83</f>
        <v>26.091000000000001</v>
      </c>
      <c r="X83" s="341">
        <v>15.906499999999999</v>
      </c>
      <c r="Y83" s="341">
        <v>0</v>
      </c>
      <c r="Z83" s="341">
        <v>8.9925999999999995</v>
      </c>
      <c r="AA83" s="341">
        <f>SUM(Y83:Z83)</f>
        <v>8.9925999999999995</v>
      </c>
      <c r="AB83" s="341"/>
      <c r="AC83" s="342">
        <v>34.739400000000003</v>
      </c>
      <c r="AD83" s="341">
        <v>9.5004000000000008</v>
      </c>
      <c r="AE83" s="341">
        <f>AD83+AC83</f>
        <v>44.239800000000002</v>
      </c>
      <c r="AF83" s="341">
        <v>13.380100000000001</v>
      </c>
      <c r="AG83" s="341">
        <v>10.9978</v>
      </c>
      <c r="AH83" s="341">
        <f>AG83+AF83</f>
        <v>24.3779</v>
      </c>
      <c r="AI83" s="341">
        <v>7.2596999999999996</v>
      </c>
      <c r="AJ83" s="341">
        <v>1.4269000000000001</v>
      </c>
      <c r="AK83" s="341">
        <f>AJ83+AI83</f>
        <v>8.6866000000000003</v>
      </c>
      <c r="AL83" s="341">
        <v>30.692299999999999</v>
      </c>
      <c r="AM83" s="341">
        <v>37.040700000000001</v>
      </c>
      <c r="AN83" s="341">
        <f>AM83+AL83</f>
        <v>67.733000000000004</v>
      </c>
      <c r="AO83" s="341">
        <v>15.9322</v>
      </c>
      <c r="AP83" s="341">
        <v>32.740499999999997</v>
      </c>
      <c r="AQ83" s="341">
        <f>AP83+AO83</f>
        <v>48.672699999999999</v>
      </c>
      <c r="AR83" s="341">
        <v>14.5787</v>
      </c>
      <c r="AS83" s="341">
        <v>21.9772</v>
      </c>
      <c r="AT83" s="341">
        <f>SUM(AR83:AS83)</f>
        <v>36.555900000000001</v>
      </c>
      <c r="AU83" s="341">
        <v>28.082100000000001</v>
      </c>
      <c r="AV83" s="341">
        <v>21.290500000000002</v>
      </c>
      <c r="AW83" s="341">
        <f>AV83+AU83</f>
        <v>49.372600000000006</v>
      </c>
      <c r="AX83" s="343">
        <v>28.082100000000001</v>
      </c>
      <c r="AY83" s="343">
        <v>24.450800000000001</v>
      </c>
      <c r="AZ83" s="343">
        <f>SUM(AX83:AY83)</f>
        <v>52.532899999999998</v>
      </c>
      <c r="BA83" s="343">
        <v>20.943100000000001</v>
      </c>
      <c r="BB83" s="343">
        <v>12.41</v>
      </c>
      <c r="BC83" s="343">
        <f>SUM(BA83:BB83)</f>
        <v>33.353099999999998</v>
      </c>
      <c r="BD83" s="343">
        <v>17.9572</v>
      </c>
      <c r="BE83" s="343">
        <v>4.3426</v>
      </c>
      <c r="BF83" s="343">
        <f>SUM(BD83:BE83)</f>
        <v>22.299800000000001</v>
      </c>
      <c r="BG83" s="343">
        <v>10.3088</v>
      </c>
      <c r="BH83" s="343">
        <v>19.140499999999999</v>
      </c>
      <c r="BI83" s="343">
        <f>SUM(BG83:BH83)</f>
        <v>29.449300000000001</v>
      </c>
      <c r="BJ83" s="342">
        <v>8.6923999999999992</v>
      </c>
      <c r="BK83" s="342">
        <v>11.5624</v>
      </c>
      <c r="BL83" s="342">
        <f>SUM(BJ83:BK83)</f>
        <v>20.254799999999999</v>
      </c>
      <c r="BM83" s="342">
        <v>5.9714</v>
      </c>
      <c r="BN83" s="342">
        <v>8.6082000000000001</v>
      </c>
      <c r="BO83" s="342">
        <f>SUM(BM83:BN83)</f>
        <v>14.579599999999999</v>
      </c>
      <c r="BP83" s="342">
        <v>5.8628999999999998</v>
      </c>
      <c r="BQ83" s="342">
        <v>6.0007999999999999</v>
      </c>
      <c r="BR83" s="342">
        <f>SUM(BP83:BQ83)</f>
        <v>11.8637</v>
      </c>
      <c r="BS83" s="344">
        <v>4.1223999999999998</v>
      </c>
      <c r="BT83" s="344">
        <v>4.0000000000000002E-4</v>
      </c>
      <c r="BU83" s="344">
        <f>SUM(BS83:BT83)</f>
        <v>4.1227999999999998</v>
      </c>
      <c r="BV83" s="344">
        <v>3.1436999999999999</v>
      </c>
      <c r="BW83" s="344"/>
      <c r="BX83" s="344">
        <f>SUM(BV83:BW83)</f>
        <v>3.1436999999999999</v>
      </c>
      <c r="BY83" s="344">
        <v>113.56140000000001</v>
      </c>
      <c r="BZ83" s="344">
        <v>2.5009000000000001</v>
      </c>
      <c r="CA83" s="344">
        <f>SUM(BY83:BZ83)</f>
        <v>116.06230000000001</v>
      </c>
      <c r="CB83" s="342">
        <v>36.542000000000002</v>
      </c>
      <c r="CC83" s="342">
        <v>1E-3</v>
      </c>
      <c r="CD83" s="342">
        <f>SUM(CB83:CC83)</f>
        <v>36.542999999999999</v>
      </c>
      <c r="CE83" s="342">
        <v>32.457099999999997</v>
      </c>
      <c r="CF83" s="342"/>
      <c r="CG83" s="342">
        <f>SUM(CE83:CF83)</f>
        <v>32.457099999999997</v>
      </c>
      <c r="CH83" s="342">
        <v>78.868899999999996</v>
      </c>
      <c r="CI83" s="342">
        <v>2.0009999999999999</v>
      </c>
      <c r="CJ83" s="342">
        <f>SUM(CH83:CI83)</f>
        <v>80.869900000000001</v>
      </c>
      <c r="CK83" s="342">
        <v>127.084</v>
      </c>
      <c r="CL83" s="342">
        <v>7.3502999999999998</v>
      </c>
      <c r="CM83" s="342">
        <f>SUM(CK83:CL83)</f>
        <v>134.43430000000001</v>
      </c>
      <c r="CN83" s="342">
        <v>113.1266</v>
      </c>
      <c r="CO83" s="342">
        <v>16.800599999999999</v>
      </c>
      <c r="CP83" s="342">
        <f>SUM(CN83:CO83)</f>
        <v>129.9272</v>
      </c>
      <c r="CQ83" s="342">
        <v>128.62719999999999</v>
      </c>
      <c r="CR83" s="342">
        <v>16.800899999999999</v>
      </c>
      <c r="CS83" s="342">
        <f>SUM(CQ83:CR83)</f>
        <v>145.42809999999997</v>
      </c>
    </row>
    <row r="84" spans="1:97" x14ac:dyDescent="0.25">
      <c r="A84" s="345"/>
      <c r="AE84" s="27"/>
      <c r="AF84" s="295"/>
      <c r="AG84" s="295"/>
      <c r="AH84" s="211"/>
      <c r="AI84" s="295"/>
      <c r="AJ84" s="295"/>
      <c r="AK84" s="211"/>
      <c r="AL84" s="295"/>
      <c r="AM84" s="295"/>
      <c r="AN84" s="211"/>
      <c r="AO84" s="295"/>
      <c r="AP84" s="295"/>
      <c r="AQ84" s="211"/>
      <c r="AR84" s="211"/>
      <c r="AS84" s="211"/>
      <c r="AT84" s="211"/>
      <c r="AU84" s="295"/>
      <c r="AV84" s="295"/>
      <c r="AW84" s="211"/>
      <c r="AX84" s="295"/>
      <c r="AY84" s="295"/>
      <c r="AZ84" s="211"/>
      <c r="CB84" s="299"/>
      <c r="CC84" s="299"/>
      <c r="CD84" s="299"/>
      <c r="CE84" s="299"/>
      <c r="CF84" s="299"/>
      <c r="CG84" s="299"/>
      <c r="CH84" s="299"/>
      <c r="CI84" s="299"/>
      <c r="CJ84" s="315"/>
    </row>
    <row r="85" spans="1:97" s="348" customFormat="1" ht="18" customHeight="1" x14ac:dyDescent="0.25">
      <c r="A85" s="346" t="s">
        <v>332</v>
      </c>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c r="AI85" s="347"/>
      <c r="AJ85" s="347"/>
      <c r="AK85" s="347"/>
      <c r="AL85" s="347"/>
      <c r="AM85" s="347"/>
      <c r="AN85" s="347"/>
      <c r="AO85" s="347"/>
      <c r="AP85" s="347"/>
      <c r="AQ85" s="347"/>
      <c r="AR85" s="347"/>
      <c r="AS85" s="347"/>
      <c r="AT85" s="347"/>
      <c r="AU85" s="347"/>
      <c r="AV85" s="347"/>
      <c r="AW85" s="347"/>
      <c r="AX85" s="347"/>
      <c r="AY85" s="347"/>
      <c r="AZ85" s="347"/>
      <c r="BC85" s="349"/>
      <c r="BD85" s="349"/>
      <c r="BE85" s="349"/>
      <c r="BF85" s="349"/>
      <c r="BI85" s="349"/>
      <c r="BJ85" s="350"/>
      <c r="BK85" s="350"/>
      <c r="BL85" s="350"/>
      <c r="BM85" s="350"/>
      <c r="BN85" s="350"/>
      <c r="BO85" s="350"/>
      <c r="BP85" s="350"/>
      <c r="BQ85" s="350"/>
      <c r="BR85" s="350"/>
      <c r="BS85" s="350"/>
      <c r="BT85" s="350"/>
      <c r="BU85" s="350"/>
      <c r="BV85" s="350"/>
      <c r="BW85" s="350"/>
      <c r="BX85" s="350"/>
      <c r="BY85" s="350"/>
      <c r="BZ85" s="350"/>
      <c r="CA85" s="350"/>
    </row>
    <row r="86" spans="1:97" s="348" customFormat="1" x14ac:dyDescent="0.25">
      <c r="A86" s="351" t="s">
        <v>131</v>
      </c>
      <c r="M86" s="177">
        <v>0</v>
      </c>
      <c r="N86" s="177">
        <v>0</v>
      </c>
      <c r="O86" s="352">
        <v>0</v>
      </c>
      <c r="P86" s="177"/>
      <c r="Q86" s="177">
        <v>0</v>
      </c>
      <c r="R86" s="177">
        <v>2.5781000000000001</v>
      </c>
      <c r="S86" s="352">
        <f>R86+Q86</f>
        <v>2.5781000000000001</v>
      </c>
      <c r="T86" s="177">
        <v>1.5468999999999999</v>
      </c>
      <c r="U86" s="177">
        <v>0</v>
      </c>
      <c r="V86" s="177">
        <v>1E-4</v>
      </c>
      <c r="W86" s="352">
        <f>V86+U86</f>
        <v>1E-4</v>
      </c>
      <c r="X86" s="177">
        <v>1E-4</v>
      </c>
      <c r="Y86" s="177">
        <v>0</v>
      </c>
      <c r="Z86" s="177">
        <v>0</v>
      </c>
      <c r="AA86" s="177">
        <f>SUM(Y86:Z86)</f>
        <v>0</v>
      </c>
      <c r="AB86" s="177"/>
      <c r="AC86" s="177">
        <v>2.88</v>
      </c>
      <c r="AD86" s="177">
        <v>4.3201000000000001</v>
      </c>
      <c r="AE86" s="352">
        <f>AD86+AC86</f>
        <v>7.2000999999999999</v>
      </c>
      <c r="AF86" s="177">
        <v>7.2</v>
      </c>
      <c r="AG86" s="177">
        <v>1E-4</v>
      </c>
      <c r="AH86" s="352">
        <f>SUM(AF86:AG86)</f>
        <v>7.2000999999999999</v>
      </c>
      <c r="AI86" s="177">
        <v>0</v>
      </c>
      <c r="AJ86" s="177">
        <v>0</v>
      </c>
      <c r="AK86" s="352">
        <f>SUM(AI86:AJ86)</f>
        <v>0</v>
      </c>
      <c r="AL86" s="177">
        <v>3</v>
      </c>
      <c r="AM86" s="177">
        <v>4.5000999999999998</v>
      </c>
      <c r="AN86" s="352">
        <f>SUM(AL86:AM86)</f>
        <v>7.5000999999999998</v>
      </c>
      <c r="AO86" s="177">
        <v>0.3</v>
      </c>
      <c r="AP86" s="177">
        <v>4.5</v>
      </c>
      <c r="AQ86" s="352">
        <f>SUM(AO86:AP86)</f>
        <v>4.8</v>
      </c>
      <c r="AR86" s="352">
        <v>0.39629999999999999</v>
      </c>
      <c r="AS86" s="352">
        <v>0</v>
      </c>
      <c r="AT86" s="352">
        <f>SUM(AR86:AS86)</f>
        <v>0.39629999999999999</v>
      </c>
      <c r="AU86" s="177">
        <v>0.5</v>
      </c>
      <c r="AV86" s="177">
        <v>4</v>
      </c>
      <c r="AW86" s="352">
        <f>SUM(AU86:AV86)</f>
        <v>4.5</v>
      </c>
      <c r="AX86" s="177">
        <v>14.3841</v>
      </c>
      <c r="AY86" s="177">
        <v>20.921099999999999</v>
      </c>
      <c r="AZ86" s="352">
        <f>SUM(AX86:AY86)</f>
        <v>35.305199999999999</v>
      </c>
      <c r="BA86" s="177">
        <v>10.76</v>
      </c>
      <c r="BB86" s="177">
        <v>11.680199999999999</v>
      </c>
      <c r="BC86" s="352">
        <f>SUM(BA86:BB86)</f>
        <v>22.440199999999997</v>
      </c>
      <c r="BD86" s="352">
        <v>8.4273000000000007</v>
      </c>
      <c r="BE86" s="352">
        <v>11.4682</v>
      </c>
      <c r="BF86" s="352">
        <f>SUM(BD86:BE86)</f>
        <v>19.895499999999998</v>
      </c>
      <c r="BG86" s="177">
        <v>6.7603</v>
      </c>
      <c r="BH86" s="177">
        <v>2.6305000000000001</v>
      </c>
      <c r="BI86" s="352">
        <f>SUM(BG86:BH86)</f>
        <v>9.3908000000000005</v>
      </c>
      <c r="BJ86" s="353">
        <v>4.5602999999999998</v>
      </c>
      <c r="BK86" s="353">
        <v>2.6307</v>
      </c>
      <c r="BL86" s="353">
        <f>SUM(BJ86:BK86)</f>
        <v>7.1909999999999998</v>
      </c>
      <c r="BM86" s="353">
        <v>2.2639</v>
      </c>
      <c r="BN86" s="353">
        <v>2.6032000000000002</v>
      </c>
      <c r="BO86" s="353">
        <f>SUM(BM86:BN86)</f>
        <v>4.8671000000000006</v>
      </c>
      <c r="BP86" s="353">
        <v>16.871600000000001</v>
      </c>
      <c r="BQ86" s="353">
        <v>17.8081</v>
      </c>
      <c r="BR86" s="353">
        <f>SUM(BP86:BQ86)</f>
        <v>34.679699999999997</v>
      </c>
      <c r="BS86" s="353">
        <v>0.6804</v>
      </c>
      <c r="BT86" s="353">
        <v>1.0201</v>
      </c>
      <c r="BU86" s="353">
        <f>SUM(BS86:BT86)</f>
        <v>1.7004999999999999</v>
      </c>
      <c r="BV86" s="353">
        <v>0.67610000000000003</v>
      </c>
      <c r="BW86" s="353">
        <v>1.0175000000000001</v>
      </c>
      <c r="BX86" s="354">
        <f>SUM(BV86:BW86)</f>
        <v>1.6936</v>
      </c>
      <c r="BY86" s="353">
        <v>10.34</v>
      </c>
      <c r="BZ86" s="353">
        <v>10.2601</v>
      </c>
      <c r="CA86" s="353">
        <f>SUM(BY86:BZ86)</f>
        <v>20.600099999999998</v>
      </c>
      <c r="CB86" s="353">
        <v>3.5</v>
      </c>
      <c r="CC86" s="353">
        <v>1E-4</v>
      </c>
      <c r="CD86" s="354">
        <f>SUM(CB86:CC86)</f>
        <v>3.5001000000000002</v>
      </c>
      <c r="CE86" s="354">
        <v>1.1900999999999999</v>
      </c>
      <c r="CF86" s="354"/>
      <c r="CG86" s="354">
        <f>SUM(CE86:CF86)</f>
        <v>1.1900999999999999</v>
      </c>
      <c r="CH86" s="353">
        <v>9.8003</v>
      </c>
      <c r="CI86" s="353">
        <v>7.2004000000000001</v>
      </c>
      <c r="CJ86" s="354">
        <f>SUM(CH86:CI86)</f>
        <v>17.000700000000002</v>
      </c>
      <c r="CK86" s="353">
        <v>14.758800000000001</v>
      </c>
      <c r="CL86" s="353">
        <v>20.638500000000001</v>
      </c>
      <c r="CM86" s="353">
        <f>SUM(CK86:CL86)</f>
        <v>35.397300000000001</v>
      </c>
      <c r="CN86" s="353">
        <v>13.9337</v>
      </c>
      <c r="CO86" s="353">
        <v>14.900600000000001</v>
      </c>
      <c r="CP86" s="353">
        <f>SUM(CN86:CO86)</f>
        <v>28.834299999999999</v>
      </c>
      <c r="CQ86" s="353">
        <v>13.9338</v>
      </c>
      <c r="CR86" s="353">
        <v>16.1006</v>
      </c>
      <c r="CS86" s="353">
        <f>SUM(CQ86:CR86)</f>
        <v>30.034399999999998</v>
      </c>
    </row>
    <row r="87" spans="1:97" s="348" customFormat="1" x14ac:dyDescent="0.25">
      <c r="A87" s="355" t="s">
        <v>128</v>
      </c>
      <c r="M87" s="177">
        <v>0</v>
      </c>
      <c r="N87" s="177">
        <v>38.116799999999998</v>
      </c>
      <c r="O87" s="352">
        <f>N87+M87</f>
        <v>38.116799999999998</v>
      </c>
      <c r="P87" s="177"/>
      <c r="Q87" s="177">
        <v>0</v>
      </c>
      <c r="R87" s="177">
        <v>66.488699999999994</v>
      </c>
      <c r="S87" s="352">
        <f>R87+Q87</f>
        <v>66.488699999999994</v>
      </c>
      <c r="T87" s="177">
        <v>24.533300000000001</v>
      </c>
      <c r="U87" s="177">
        <v>0</v>
      </c>
      <c r="V87" s="177">
        <v>27.840399999999999</v>
      </c>
      <c r="W87" s="352">
        <f>V87+U87</f>
        <v>27.840399999999999</v>
      </c>
      <c r="X87" s="177">
        <v>14.6043</v>
      </c>
      <c r="Y87" s="177">
        <v>0</v>
      </c>
      <c r="Z87" s="177">
        <v>25.848299999999998</v>
      </c>
      <c r="AA87" s="177">
        <f>SUM(Y87:Z87)</f>
        <v>25.848299999999998</v>
      </c>
      <c r="AB87" s="177"/>
      <c r="AC87" s="177">
        <v>34.304099999999998</v>
      </c>
      <c r="AD87" s="177">
        <v>43.956299999999999</v>
      </c>
      <c r="AE87" s="352">
        <f>AD87+AC87</f>
        <v>78.260400000000004</v>
      </c>
      <c r="AF87" s="177">
        <v>33.200099999999999</v>
      </c>
      <c r="AG87" s="177">
        <v>13.500299999999999</v>
      </c>
      <c r="AH87" s="352">
        <f>SUM(AF87:AG87)</f>
        <v>46.700400000000002</v>
      </c>
      <c r="AI87" s="177">
        <v>15.9566</v>
      </c>
      <c r="AJ87" s="177">
        <v>2.415</v>
      </c>
      <c r="AK87" s="352">
        <f>SUM(AI87:AJ87)</f>
        <v>18.371600000000001</v>
      </c>
      <c r="AL87" s="177">
        <v>17.0471</v>
      </c>
      <c r="AM87" s="177">
        <v>18.070900000000002</v>
      </c>
      <c r="AN87" s="352">
        <f>SUM(AL87:AM87)</f>
        <v>35.118000000000002</v>
      </c>
      <c r="AO87" s="177">
        <v>4.6501000000000001</v>
      </c>
      <c r="AP87" s="177">
        <v>9.6950000000000003</v>
      </c>
      <c r="AQ87" s="352">
        <f>SUM(AO87:AP87)</f>
        <v>14.3451</v>
      </c>
      <c r="AR87" s="352"/>
      <c r="AS87" s="352"/>
      <c r="AT87" s="352"/>
      <c r="AU87" s="177">
        <v>10.584099999999999</v>
      </c>
      <c r="AV87" s="177">
        <v>11.0709</v>
      </c>
      <c r="AW87" s="352">
        <f>SUM(AU87:AV87)</f>
        <v>21.655000000000001</v>
      </c>
      <c r="AX87" s="177"/>
      <c r="AY87" s="177"/>
      <c r="AZ87" s="352"/>
      <c r="BA87" s="177"/>
      <c r="BB87" s="177"/>
      <c r="BC87" s="352"/>
      <c r="BD87" s="352"/>
      <c r="BE87" s="352"/>
      <c r="BF87" s="352"/>
      <c r="BG87" s="177"/>
      <c r="BH87" s="177"/>
      <c r="BI87" s="352"/>
      <c r="BJ87" s="353"/>
      <c r="BK87" s="353"/>
      <c r="BL87" s="353"/>
      <c r="BM87" s="353"/>
      <c r="BN87" s="353"/>
      <c r="BO87" s="353"/>
      <c r="BP87" s="353"/>
      <c r="BQ87" s="353"/>
      <c r="BR87" s="353"/>
      <c r="BS87" s="353"/>
      <c r="BT87" s="353"/>
      <c r="BU87" s="353"/>
      <c r="BV87" s="353"/>
      <c r="BW87" s="353"/>
      <c r="BX87" s="353"/>
      <c r="BY87" s="353"/>
      <c r="BZ87" s="353"/>
      <c r="CA87" s="353"/>
      <c r="CB87" s="353"/>
      <c r="CC87" s="353"/>
      <c r="CD87" s="353"/>
      <c r="CE87" s="353"/>
      <c r="CF87" s="353"/>
      <c r="CG87" s="354"/>
      <c r="CH87" s="353"/>
      <c r="CI87" s="353"/>
      <c r="CJ87" s="353"/>
      <c r="CK87" s="356"/>
      <c r="CL87" s="356"/>
      <c r="CM87" s="356"/>
      <c r="CN87" s="356"/>
      <c r="CO87" s="356"/>
      <c r="CP87" s="356"/>
      <c r="CQ87" s="356"/>
      <c r="CR87" s="356"/>
      <c r="CS87" s="356"/>
    </row>
    <row r="88" spans="1:97" s="350" customFormat="1" ht="15" x14ac:dyDescent="0.25">
      <c r="A88" s="357" t="s">
        <v>223</v>
      </c>
      <c r="B88" s="358"/>
      <c r="C88" s="358"/>
      <c r="D88" s="358"/>
      <c r="E88" s="358"/>
      <c r="F88" s="358"/>
      <c r="G88" s="358"/>
      <c r="H88" s="358"/>
      <c r="I88" s="358"/>
      <c r="J88" s="358"/>
      <c r="K88" s="358"/>
      <c r="L88" s="358"/>
      <c r="M88" s="359">
        <f>SUM(M86:M87)</f>
        <v>0</v>
      </c>
      <c r="N88" s="359">
        <f t="shared" ref="N88:BY88" si="64">SUM(N86:N87)</f>
        <v>38.116799999999998</v>
      </c>
      <c r="O88" s="359">
        <f t="shared" si="64"/>
        <v>38.116799999999998</v>
      </c>
      <c r="P88" s="359">
        <f t="shared" si="64"/>
        <v>0</v>
      </c>
      <c r="Q88" s="359">
        <f t="shared" si="64"/>
        <v>0</v>
      </c>
      <c r="R88" s="359">
        <f t="shared" si="64"/>
        <v>69.066800000000001</v>
      </c>
      <c r="S88" s="359">
        <f t="shared" si="64"/>
        <v>69.066800000000001</v>
      </c>
      <c r="T88" s="359">
        <f t="shared" si="64"/>
        <v>26.080200000000001</v>
      </c>
      <c r="U88" s="359">
        <f t="shared" si="64"/>
        <v>0</v>
      </c>
      <c r="V88" s="359">
        <f t="shared" si="64"/>
        <v>27.840499999999999</v>
      </c>
      <c r="W88" s="359">
        <f t="shared" si="64"/>
        <v>27.840499999999999</v>
      </c>
      <c r="X88" s="359">
        <f t="shared" si="64"/>
        <v>14.6044</v>
      </c>
      <c r="Y88" s="359">
        <f t="shared" si="64"/>
        <v>0</v>
      </c>
      <c r="Z88" s="359">
        <f t="shared" si="64"/>
        <v>25.848299999999998</v>
      </c>
      <c r="AA88" s="359">
        <f t="shared" si="64"/>
        <v>25.848299999999998</v>
      </c>
      <c r="AB88" s="359">
        <f t="shared" si="64"/>
        <v>0</v>
      </c>
      <c r="AC88" s="359">
        <f t="shared" si="64"/>
        <v>37.184100000000001</v>
      </c>
      <c r="AD88" s="359">
        <f t="shared" si="64"/>
        <v>48.276399999999995</v>
      </c>
      <c r="AE88" s="359">
        <f t="shared" si="64"/>
        <v>85.46050000000001</v>
      </c>
      <c r="AF88" s="359">
        <f t="shared" si="64"/>
        <v>40.400100000000002</v>
      </c>
      <c r="AG88" s="359">
        <f t="shared" si="64"/>
        <v>13.500399999999999</v>
      </c>
      <c r="AH88" s="359">
        <f t="shared" si="64"/>
        <v>53.900500000000001</v>
      </c>
      <c r="AI88" s="359">
        <f t="shared" si="64"/>
        <v>15.9566</v>
      </c>
      <c r="AJ88" s="359">
        <f t="shared" si="64"/>
        <v>2.415</v>
      </c>
      <c r="AK88" s="359">
        <f t="shared" si="64"/>
        <v>18.371600000000001</v>
      </c>
      <c r="AL88" s="359">
        <f t="shared" si="64"/>
        <v>20.0471</v>
      </c>
      <c r="AM88" s="359">
        <f t="shared" si="64"/>
        <v>22.571000000000002</v>
      </c>
      <c r="AN88" s="359">
        <f t="shared" si="64"/>
        <v>42.618099999999998</v>
      </c>
      <c r="AO88" s="359">
        <f t="shared" si="64"/>
        <v>4.9500999999999999</v>
      </c>
      <c r="AP88" s="359">
        <f t="shared" si="64"/>
        <v>14.195</v>
      </c>
      <c r="AQ88" s="359">
        <f t="shared" si="64"/>
        <v>19.145099999999999</v>
      </c>
      <c r="AR88" s="359">
        <f t="shared" si="64"/>
        <v>0.39629999999999999</v>
      </c>
      <c r="AS88" s="359">
        <f t="shared" si="64"/>
        <v>0</v>
      </c>
      <c r="AT88" s="359">
        <f t="shared" si="64"/>
        <v>0.39629999999999999</v>
      </c>
      <c r="AU88" s="359">
        <f t="shared" si="64"/>
        <v>11.084099999999999</v>
      </c>
      <c r="AV88" s="359">
        <f t="shared" si="64"/>
        <v>15.0709</v>
      </c>
      <c r="AW88" s="359">
        <f t="shared" si="64"/>
        <v>26.155000000000001</v>
      </c>
      <c r="AX88" s="359">
        <f t="shared" si="64"/>
        <v>14.3841</v>
      </c>
      <c r="AY88" s="359">
        <f t="shared" si="64"/>
        <v>20.921099999999999</v>
      </c>
      <c r="AZ88" s="359">
        <f t="shared" si="64"/>
        <v>35.305199999999999</v>
      </c>
      <c r="BA88" s="359">
        <f t="shared" si="64"/>
        <v>10.76</v>
      </c>
      <c r="BB88" s="359">
        <f t="shared" si="64"/>
        <v>11.680199999999999</v>
      </c>
      <c r="BC88" s="359">
        <f t="shared" si="64"/>
        <v>22.440199999999997</v>
      </c>
      <c r="BD88" s="359">
        <f t="shared" si="64"/>
        <v>8.4273000000000007</v>
      </c>
      <c r="BE88" s="359">
        <f t="shared" si="64"/>
        <v>11.4682</v>
      </c>
      <c r="BF88" s="359">
        <f t="shared" si="64"/>
        <v>19.895499999999998</v>
      </c>
      <c r="BG88" s="359">
        <f t="shared" si="64"/>
        <v>6.7603</v>
      </c>
      <c r="BH88" s="359">
        <f t="shared" si="64"/>
        <v>2.6305000000000001</v>
      </c>
      <c r="BI88" s="359">
        <f t="shared" si="64"/>
        <v>9.3908000000000005</v>
      </c>
      <c r="BJ88" s="359">
        <f t="shared" si="64"/>
        <v>4.5602999999999998</v>
      </c>
      <c r="BK88" s="359">
        <f t="shared" si="64"/>
        <v>2.6307</v>
      </c>
      <c r="BL88" s="359">
        <f t="shared" si="64"/>
        <v>7.1909999999999998</v>
      </c>
      <c r="BM88" s="359">
        <f t="shared" si="64"/>
        <v>2.2639</v>
      </c>
      <c r="BN88" s="359">
        <f t="shared" si="64"/>
        <v>2.6032000000000002</v>
      </c>
      <c r="BO88" s="359">
        <f t="shared" si="64"/>
        <v>4.8671000000000006</v>
      </c>
      <c r="BP88" s="359">
        <f t="shared" si="64"/>
        <v>16.871600000000001</v>
      </c>
      <c r="BQ88" s="359">
        <f t="shared" si="64"/>
        <v>17.8081</v>
      </c>
      <c r="BR88" s="359">
        <f t="shared" si="64"/>
        <v>34.679699999999997</v>
      </c>
      <c r="BS88" s="359">
        <f t="shared" si="64"/>
        <v>0.6804</v>
      </c>
      <c r="BT88" s="359">
        <f t="shared" si="64"/>
        <v>1.0201</v>
      </c>
      <c r="BU88" s="359">
        <f t="shared" si="64"/>
        <v>1.7004999999999999</v>
      </c>
      <c r="BV88" s="359">
        <f t="shared" si="64"/>
        <v>0.67610000000000003</v>
      </c>
      <c r="BW88" s="359">
        <f t="shared" si="64"/>
        <v>1.0175000000000001</v>
      </c>
      <c r="BX88" s="359">
        <f t="shared" si="64"/>
        <v>1.6936</v>
      </c>
      <c r="BY88" s="359">
        <f t="shared" si="64"/>
        <v>10.34</v>
      </c>
      <c r="BZ88" s="359">
        <f t="shared" ref="BZ88:CS88" si="65">SUM(BZ86:BZ87)</f>
        <v>10.2601</v>
      </c>
      <c r="CA88" s="359">
        <f t="shared" si="65"/>
        <v>20.600099999999998</v>
      </c>
      <c r="CB88" s="359">
        <f t="shared" si="65"/>
        <v>3.5</v>
      </c>
      <c r="CC88" s="359">
        <f t="shared" si="65"/>
        <v>1E-4</v>
      </c>
      <c r="CD88" s="359">
        <f t="shared" si="65"/>
        <v>3.5001000000000002</v>
      </c>
      <c r="CE88" s="359">
        <f t="shared" si="65"/>
        <v>1.1900999999999999</v>
      </c>
      <c r="CF88" s="359">
        <f t="shared" si="65"/>
        <v>0</v>
      </c>
      <c r="CG88" s="359">
        <f t="shared" si="65"/>
        <v>1.1900999999999999</v>
      </c>
      <c r="CH88" s="359">
        <f t="shared" si="65"/>
        <v>9.8003</v>
      </c>
      <c r="CI88" s="359">
        <f t="shared" si="65"/>
        <v>7.2004000000000001</v>
      </c>
      <c r="CJ88" s="359">
        <f t="shared" si="65"/>
        <v>17.000700000000002</v>
      </c>
      <c r="CK88" s="359">
        <f t="shared" si="65"/>
        <v>14.758800000000001</v>
      </c>
      <c r="CL88" s="359">
        <f t="shared" si="65"/>
        <v>20.638500000000001</v>
      </c>
      <c r="CM88" s="359">
        <f t="shared" si="65"/>
        <v>35.397300000000001</v>
      </c>
      <c r="CN88" s="359">
        <f t="shared" si="65"/>
        <v>13.9337</v>
      </c>
      <c r="CO88" s="359">
        <f t="shared" si="65"/>
        <v>14.900600000000001</v>
      </c>
      <c r="CP88" s="359">
        <f t="shared" si="65"/>
        <v>28.834299999999999</v>
      </c>
      <c r="CQ88" s="359">
        <f t="shared" si="65"/>
        <v>13.9338</v>
      </c>
      <c r="CR88" s="359">
        <f t="shared" si="65"/>
        <v>16.1006</v>
      </c>
      <c r="CS88" s="359">
        <f t="shared" si="65"/>
        <v>30.034399999999998</v>
      </c>
    </row>
    <row r="89" spans="1:97" s="350" customFormat="1" ht="15" x14ac:dyDescent="0.25">
      <c r="A89" s="357" t="s">
        <v>213</v>
      </c>
      <c r="B89" s="358"/>
      <c r="C89" s="358"/>
      <c r="D89" s="358"/>
      <c r="E89" s="358"/>
      <c r="F89" s="358"/>
      <c r="G89" s="358"/>
      <c r="H89" s="358"/>
      <c r="I89" s="358"/>
      <c r="J89" s="358"/>
      <c r="K89" s="358"/>
      <c r="L89" s="358"/>
      <c r="M89" s="359"/>
      <c r="N89" s="359">
        <v>55.804299999999998</v>
      </c>
      <c r="O89" s="359">
        <v>55.804299999999998</v>
      </c>
      <c r="P89" s="359"/>
      <c r="Q89" s="359"/>
      <c r="R89" s="359">
        <v>94.500299999999996</v>
      </c>
      <c r="S89" s="359">
        <v>94.500299999999996</v>
      </c>
      <c r="T89" s="359">
        <v>35.700299999999999</v>
      </c>
      <c r="U89" s="359"/>
      <c r="V89" s="359">
        <v>40.422699999999999</v>
      </c>
      <c r="W89" s="359">
        <v>40.422699999999999</v>
      </c>
      <c r="X89" s="359">
        <v>20.9985</v>
      </c>
      <c r="Y89" s="359">
        <v>0</v>
      </c>
      <c r="Z89" s="359">
        <v>38.425400000000003</v>
      </c>
      <c r="AA89" s="359">
        <f>SUM(Y89:Z89)</f>
        <v>38.425400000000003</v>
      </c>
      <c r="AB89" s="359"/>
      <c r="AC89" s="359">
        <v>44.920099999999998</v>
      </c>
      <c r="AD89" s="359">
        <v>59.880499999999998</v>
      </c>
      <c r="AE89" s="359">
        <f>SUM(AC89:AD89)</f>
        <v>104.8006</v>
      </c>
      <c r="AF89" s="359">
        <v>48.900100000000002</v>
      </c>
      <c r="AG89" s="359">
        <v>17.8505</v>
      </c>
      <c r="AH89" s="359">
        <f>SUM(AF89:AG89)</f>
        <v>66.750600000000006</v>
      </c>
      <c r="AI89" s="359">
        <v>16.564800000000002</v>
      </c>
      <c r="AJ89" s="359">
        <v>3.306</v>
      </c>
      <c r="AK89" s="359">
        <f>SUM(AI89:AJ89)</f>
        <v>19.870800000000003</v>
      </c>
      <c r="AL89" s="359">
        <v>23.947099999999999</v>
      </c>
      <c r="AM89" s="359">
        <v>28.421099999999999</v>
      </c>
      <c r="AN89" s="359">
        <f>SUM(AL89:AM89)</f>
        <v>52.368200000000002</v>
      </c>
      <c r="AO89" s="359">
        <v>5.2500999999999998</v>
      </c>
      <c r="AP89" s="359">
        <v>15.6953</v>
      </c>
      <c r="AQ89" s="359">
        <f>SUM(AO89:AP89)</f>
        <v>20.945399999999999</v>
      </c>
      <c r="AR89" s="359">
        <f>SUM(AR88)</f>
        <v>0.39629999999999999</v>
      </c>
      <c r="AS89" s="359">
        <f>SUM(AS88)</f>
        <v>0</v>
      </c>
      <c r="AT89" s="359">
        <f>SUM(AR89:AS89)</f>
        <v>0.39629999999999999</v>
      </c>
      <c r="AU89" s="359">
        <v>14.3841</v>
      </c>
      <c r="AV89" s="359">
        <v>20.921099999999999</v>
      </c>
      <c r="AW89" s="359">
        <f>SUM(AU89:AV89)</f>
        <v>35.305199999999999</v>
      </c>
      <c r="AX89" s="359">
        <f t="shared" ref="AX89:BI89" si="66">SUM(AX88)</f>
        <v>14.3841</v>
      </c>
      <c r="AY89" s="359">
        <f t="shared" si="66"/>
        <v>20.921099999999999</v>
      </c>
      <c r="AZ89" s="359">
        <f t="shared" si="66"/>
        <v>35.305199999999999</v>
      </c>
      <c r="BA89" s="359">
        <f t="shared" si="66"/>
        <v>10.76</v>
      </c>
      <c r="BB89" s="359">
        <f t="shared" si="66"/>
        <v>11.680199999999999</v>
      </c>
      <c r="BC89" s="359">
        <f t="shared" si="66"/>
        <v>22.440199999999997</v>
      </c>
      <c r="BD89" s="359">
        <f t="shared" si="66"/>
        <v>8.4273000000000007</v>
      </c>
      <c r="BE89" s="359">
        <f t="shared" si="66"/>
        <v>11.4682</v>
      </c>
      <c r="BF89" s="359">
        <f t="shared" si="66"/>
        <v>19.895499999999998</v>
      </c>
      <c r="BG89" s="359">
        <f t="shared" si="66"/>
        <v>6.7603</v>
      </c>
      <c r="BH89" s="359">
        <f t="shared" si="66"/>
        <v>2.6305000000000001</v>
      </c>
      <c r="BI89" s="359">
        <f t="shared" si="66"/>
        <v>9.3908000000000005</v>
      </c>
      <c r="BJ89" s="359">
        <f t="shared" ref="BJ89:BR89" si="67">SUM(BJ88)</f>
        <v>4.5602999999999998</v>
      </c>
      <c r="BK89" s="359">
        <f t="shared" si="67"/>
        <v>2.6307</v>
      </c>
      <c r="BL89" s="359">
        <f t="shared" si="67"/>
        <v>7.1909999999999998</v>
      </c>
      <c r="BM89" s="359">
        <v>2.2639</v>
      </c>
      <c r="BN89" s="359">
        <v>2.6032000000000002</v>
      </c>
      <c r="BO89" s="359">
        <f>SUM(BM89:BN89)</f>
        <v>4.8671000000000006</v>
      </c>
      <c r="BP89" s="359">
        <f t="shared" si="67"/>
        <v>16.871600000000001</v>
      </c>
      <c r="BQ89" s="359">
        <f t="shared" si="67"/>
        <v>17.8081</v>
      </c>
      <c r="BR89" s="359">
        <f t="shared" si="67"/>
        <v>34.679699999999997</v>
      </c>
      <c r="BS89" s="360">
        <v>0.6804</v>
      </c>
      <c r="BT89" s="360">
        <v>1.0201</v>
      </c>
      <c r="BU89" s="360">
        <f>SUM(BS89:BT89)</f>
        <v>1.7004999999999999</v>
      </c>
      <c r="BV89" s="360">
        <v>0.67610000000000003</v>
      </c>
      <c r="BW89" s="360">
        <v>1.0175000000000001</v>
      </c>
      <c r="BX89" s="360">
        <f>SUM(BV89:BW89)</f>
        <v>1.6936</v>
      </c>
      <c r="BY89" s="360">
        <v>10.34</v>
      </c>
      <c r="BZ89" s="360">
        <v>10.2601</v>
      </c>
      <c r="CA89" s="360">
        <f>SUM(BY89:BZ89)</f>
        <v>20.600099999999998</v>
      </c>
      <c r="CB89" s="360">
        <v>3.5</v>
      </c>
      <c r="CC89" s="360">
        <v>1E-4</v>
      </c>
      <c r="CD89" s="360">
        <f>SUM(CB89:CC89)</f>
        <v>3.5001000000000002</v>
      </c>
      <c r="CE89" s="360">
        <v>1.1900999999999999</v>
      </c>
      <c r="CF89" s="360"/>
      <c r="CG89" s="360">
        <f>SUM(CE89:CF89)</f>
        <v>1.1900999999999999</v>
      </c>
      <c r="CH89" s="360">
        <v>9.8003</v>
      </c>
      <c r="CI89" s="360">
        <v>7.2004000000000001</v>
      </c>
      <c r="CJ89" s="360">
        <f>SUM(CH89:CI89)</f>
        <v>17.000700000000002</v>
      </c>
      <c r="CK89" s="360">
        <v>14.758800000000001</v>
      </c>
      <c r="CL89" s="360">
        <v>20.638500000000001</v>
      </c>
      <c r="CM89" s="360">
        <f>SUM(CK89:CL89)</f>
        <v>35.397300000000001</v>
      </c>
      <c r="CN89" s="360">
        <v>13.9337</v>
      </c>
      <c r="CO89" s="360">
        <v>14.900600000000001</v>
      </c>
      <c r="CP89" s="360">
        <f>SUM(CN89:CO89)</f>
        <v>28.834299999999999</v>
      </c>
      <c r="CQ89" s="360">
        <v>13.9338</v>
      </c>
      <c r="CR89" s="360">
        <v>16.1006</v>
      </c>
      <c r="CS89" s="360">
        <f>SUM(CQ89:CR89)</f>
        <v>30.034399999999998</v>
      </c>
    </row>
    <row r="94" spans="1:97" x14ac:dyDescent="0.25">
      <c r="CP94" s="321"/>
      <c r="CS94" s="321"/>
    </row>
  </sheetData>
  <mergeCells count="29">
    <mergeCell ref="U1:X1"/>
    <mergeCell ref="Y1:AB1"/>
    <mergeCell ref="AI1:AK1"/>
    <mergeCell ref="AO1:AQ1"/>
    <mergeCell ref="AU1:AW1"/>
    <mergeCell ref="AL1:AN1"/>
    <mergeCell ref="AC1:AE1"/>
    <mergeCell ref="AR1:AT1"/>
    <mergeCell ref="B1:D1"/>
    <mergeCell ref="E1:H1"/>
    <mergeCell ref="I1:L1"/>
    <mergeCell ref="M1:P1"/>
    <mergeCell ref="Q1:T1"/>
    <mergeCell ref="BA1:BC1"/>
    <mergeCell ref="BG1:BI1"/>
    <mergeCell ref="AX1:AZ1"/>
    <mergeCell ref="BD1:BF1"/>
    <mergeCell ref="CH1:CJ1"/>
    <mergeCell ref="BS1:BU1"/>
    <mergeCell ref="BY1:CA1"/>
    <mergeCell ref="BJ1:BL1"/>
    <mergeCell ref="BP1:BR1"/>
    <mergeCell ref="BV1:BX1"/>
    <mergeCell ref="BM1:BO1"/>
    <mergeCell ref="CQ1:CS1"/>
    <mergeCell ref="CK1:CM1"/>
    <mergeCell ref="CN1:CP1"/>
    <mergeCell ref="CB1:CD1"/>
    <mergeCell ref="CE1:C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0:H12"/>
  <sheetViews>
    <sheetView workbookViewId="0">
      <selection activeCell="H10" sqref="H10:H12"/>
    </sheetView>
  </sheetViews>
  <sheetFormatPr defaultRowHeight="15" x14ac:dyDescent="0.25"/>
  <sheetData>
    <row r="10" spans="8:8" x14ac:dyDescent="0.25">
      <c r="H10">
        <v>6122</v>
      </c>
    </row>
    <row r="11" spans="8:8" x14ac:dyDescent="0.25">
      <c r="H11">
        <v>385.66</v>
      </c>
    </row>
    <row r="12" spans="8:8" x14ac:dyDescent="0.25">
      <c r="H12">
        <f>SUM(H10:H11)</f>
        <v>6507.66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Child Budget</vt:lpstr>
      <vt:lpstr>Revenue</vt:lpstr>
      <vt:lpstr>Capital</vt: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dc:creator>
  <cp:lastModifiedBy>admin</cp:lastModifiedBy>
  <dcterms:created xsi:type="dcterms:W3CDTF">2017-03-20T06:28:38Z</dcterms:created>
  <dcterms:modified xsi:type="dcterms:W3CDTF">2024-08-30T07:33:08Z</dcterms:modified>
</cp:coreProperties>
</file>